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DieseArbeitsmappe" defaultThemeVersion="124226"/>
  <bookViews>
    <workbookView xWindow="360" yWindow="75" windowWidth="16395" windowHeight="10230" tabRatio="245" firstSheet="1" activeTab="1"/>
  </bookViews>
  <sheets>
    <sheet name="Doku" sheetId="131" state="hidden" r:id="rId1"/>
    <sheet name="TNL" sheetId="2" r:id="rId2"/>
    <sheet name="Urkunde" sheetId="203" r:id="rId3"/>
    <sheet name="RS" sheetId="205" r:id="rId4"/>
    <sheet name="RS 4" sheetId="204" state="hidden" r:id="rId5"/>
    <sheet name="Data" sheetId="202" state="hidden" r:id="rId6"/>
  </sheets>
  <definedNames>
    <definedName name="_xlnm.Print_Area" localSheetId="0">Doku!$C$3:$FJ$78</definedName>
    <definedName name="_xlnm.Print_Area" localSheetId="3">RS!$C$3:$F$38</definedName>
    <definedName name="_xlnm.Print_Area" localSheetId="4">'RS 4'!$C$3:$F$38</definedName>
    <definedName name="_xlnm.Print_Area" localSheetId="1">TNL!$C$3:$DF$68</definedName>
    <definedName name="_xlnm.Print_Area" localSheetId="2">Urkunde!$C$3:$F$38</definedName>
  </definedNames>
  <calcPr calcId="145621"/>
</workbook>
</file>

<file path=xl/calcChain.xml><?xml version="1.0" encoding="utf-8"?>
<calcChain xmlns="http://schemas.openxmlformats.org/spreadsheetml/2006/main">
  <c r="C37" i="203" l="1"/>
  <c r="C37" i="205" l="1"/>
  <c r="F33" i="204" l="1"/>
  <c r="F20" i="204"/>
  <c r="F33" i="205"/>
  <c r="F20" i="205"/>
  <c r="I35" i="204" l="1"/>
  <c r="I35" i="205"/>
  <c r="C37" i="204"/>
  <c r="N4" i="202" l="1"/>
  <c r="AZ75" i="131"/>
  <c r="DL10" i="2" l="1"/>
  <c r="DJ10" i="2" s="1"/>
  <c r="C38" i="203" l="1"/>
  <c r="CK19" i="2" l="1"/>
  <c r="A2" i="131"/>
  <c r="C32" i="205"/>
  <c r="C31" i="205"/>
  <c r="C30" i="205"/>
  <c r="C29" i="205"/>
  <c r="C28" i="205"/>
  <c r="C27" i="205"/>
  <c r="C26" i="205"/>
  <c r="C25" i="205"/>
  <c r="C24" i="205"/>
  <c r="C23" i="205"/>
  <c r="C19" i="205"/>
  <c r="C18" i="205"/>
  <c r="C17" i="205"/>
  <c r="C16" i="205"/>
  <c r="C15" i="205"/>
  <c r="C14" i="205"/>
  <c r="C13" i="205"/>
  <c r="C12" i="205"/>
  <c r="C11" i="205"/>
  <c r="C10" i="205"/>
  <c r="C24" i="204" l="1"/>
  <c r="C25" i="204"/>
  <c r="C26" i="204"/>
  <c r="C27" i="204"/>
  <c r="C28" i="204"/>
  <c r="C29" i="204"/>
  <c r="C30" i="204"/>
  <c r="C31" i="204"/>
  <c r="C32" i="204"/>
  <c r="C23" i="204"/>
  <c r="C11" i="204"/>
  <c r="C12" i="204"/>
  <c r="C13" i="204"/>
  <c r="C14" i="204"/>
  <c r="C15" i="204"/>
  <c r="C16" i="204"/>
  <c r="C17" i="204"/>
  <c r="C18" i="204"/>
  <c r="C19" i="204"/>
  <c r="C10" i="204"/>
  <c r="H3" i="202"/>
  <c r="H2" i="202"/>
  <c r="A3" i="131" l="1"/>
  <c r="A4" i="131" s="1"/>
  <c r="K5" i="202"/>
  <c r="M5" i="202"/>
  <c r="K10" i="202"/>
  <c r="C60" i="203"/>
  <c r="B60" i="203" s="1"/>
  <c r="D60" i="203" s="1"/>
  <c r="C59" i="203"/>
  <c r="B59" i="203" s="1"/>
  <c r="E59" i="203" s="1"/>
  <c r="C58" i="203"/>
  <c r="B58" i="203" s="1"/>
  <c r="D58" i="203" s="1"/>
  <c r="C57" i="203"/>
  <c r="B57" i="203" s="1"/>
  <c r="E57" i="203" s="1"/>
  <c r="C56" i="203"/>
  <c r="B56" i="203" s="1"/>
  <c r="D56" i="203" s="1"/>
  <c r="C55" i="203"/>
  <c r="B55" i="203" s="1"/>
  <c r="E55" i="203" s="1"/>
  <c r="C54" i="203"/>
  <c r="B54" i="203" s="1"/>
  <c r="D54" i="203" s="1"/>
  <c r="C53" i="203"/>
  <c r="C52" i="203"/>
  <c r="B52" i="203" s="1"/>
  <c r="D52" i="203" s="1"/>
  <c r="C51" i="203"/>
  <c r="B51" i="203" s="1"/>
  <c r="E51" i="203" s="1"/>
  <c r="C50" i="203"/>
  <c r="B50" i="203" s="1"/>
  <c r="D50" i="203" s="1"/>
  <c r="C49" i="203"/>
  <c r="B49" i="203" s="1"/>
  <c r="E49" i="203" s="1"/>
  <c r="C48" i="203"/>
  <c r="B48" i="203" s="1"/>
  <c r="D48" i="203" s="1"/>
  <c r="C47" i="203"/>
  <c r="B47" i="203" s="1"/>
  <c r="E47" i="203" s="1"/>
  <c r="C46" i="203"/>
  <c r="B46" i="203" s="1"/>
  <c r="D46" i="203" s="1"/>
  <c r="C45" i="203"/>
  <c r="C44" i="203"/>
  <c r="B44" i="203" s="1"/>
  <c r="D44" i="203" s="1"/>
  <c r="C43" i="203"/>
  <c r="C42" i="203"/>
  <c r="B42" i="203" s="1"/>
  <c r="D42" i="203" s="1"/>
  <c r="C41" i="203"/>
  <c r="B41" i="203" s="1"/>
  <c r="B53" i="203"/>
  <c r="E53" i="203" s="1"/>
  <c r="B45" i="203"/>
  <c r="E45" i="203" s="1"/>
  <c r="B43" i="203"/>
  <c r="E43" i="203" s="1"/>
  <c r="E41" i="203" l="1"/>
  <c r="C9" i="203"/>
  <c r="C15" i="203"/>
  <c r="E42" i="203"/>
  <c r="D43" i="203"/>
  <c r="E44" i="203"/>
  <c r="D45" i="203"/>
  <c r="E46" i="203"/>
  <c r="D47" i="203"/>
  <c r="E48" i="203"/>
  <c r="D49" i="203"/>
  <c r="E50" i="203"/>
  <c r="D51" i="203"/>
  <c r="E52" i="203"/>
  <c r="D53" i="203"/>
  <c r="E54" i="203"/>
  <c r="D55" i="203"/>
  <c r="E56" i="203"/>
  <c r="D57" i="203"/>
  <c r="E58" i="203"/>
  <c r="D59" i="203"/>
  <c r="E60" i="203"/>
  <c r="D41" i="203"/>
  <c r="C12" i="203" s="1"/>
  <c r="B21" i="202" l="1"/>
  <c r="A21" i="202" s="1"/>
  <c r="B20" i="202"/>
  <c r="A20" i="202" s="1"/>
  <c r="B19" i="202"/>
  <c r="A19" i="202" s="1"/>
  <c r="B18" i="202"/>
  <c r="A18" i="202" s="1"/>
  <c r="B17" i="202"/>
  <c r="A17" i="202" s="1"/>
  <c r="B16" i="202"/>
  <c r="A16" i="202" s="1"/>
  <c r="B15" i="202"/>
  <c r="A15" i="202" s="1"/>
  <c r="B14" i="202"/>
  <c r="A14" i="202" s="1"/>
  <c r="B13" i="202"/>
  <c r="A13" i="202" s="1"/>
  <c r="B12" i="202"/>
  <c r="A12" i="202" s="1"/>
  <c r="B11" i="202"/>
  <c r="A11" i="202" s="1"/>
  <c r="B10" i="202"/>
  <c r="A10" i="202" s="1"/>
  <c r="A16" i="205" s="1"/>
  <c r="B9" i="202"/>
  <c r="A9" i="202" s="1"/>
  <c r="B8" i="202"/>
  <c r="A8" i="202" s="1"/>
  <c r="B7" i="202"/>
  <c r="A7" i="202" s="1"/>
  <c r="B6" i="202"/>
  <c r="A6" i="202" s="1"/>
  <c r="B5" i="202"/>
  <c r="A5" i="202" s="1"/>
  <c r="B4" i="202"/>
  <c r="A4" i="202" s="1"/>
  <c r="B3" i="202"/>
  <c r="A3" i="202" s="1"/>
  <c r="B2" i="202"/>
  <c r="A2" i="202" s="1"/>
  <c r="A8" i="205" s="1"/>
  <c r="BN6" i="131"/>
  <c r="CF10" i="131" s="1"/>
  <c r="DI4" i="2"/>
  <c r="DI5" i="2"/>
  <c r="DI6" i="2"/>
  <c r="H4" i="202" s="1"/>
  <c r="DI7" i="2"/>
  <c r="H5" i="202" s="1"/>
  <c r="BJ19" i="2"/>
  <c r="AU15" i="2"/>
  <c r="K4" i="202" s="1"/>
  <c r="AG8" i="131"/>
  <c r="EW10" i="131"/>
  <c r="DI9" i="2"/>
  <c r="BP13" i="2"/>
  <c r="C6" i="131"/>
  <c r="CV77" i="131"/>
  <c r="AD10" i="131"/>
  <c r="J70" i="131"/>
  <c r="DG71" i="131" s="1"/>
  <c r="J67" i="131"/>
  <c r="DG68" i="131" s="1"/>
  <c r="J64" i="131"/>
  <c r="J61" i="131"/>
  <c r="J58" i="131"/>
  <c r="DG59" i="131" s="1"/>
  <c r="J55" i="131"/>
  <c r="J52" i="131"/>
  <c r="DG53" i="131" s="1"/>
  <c r="J49" i="131"/>
  <c r="DG50" i="131" s="1"/>
  <c r="J46" i="131"/>
  <c r="CE47" i="131" s="1"/>
  <c r="J43" i="131"/>
  <c r="DG44" i="131" s="1"/>
  <c r="J40" i="131"/>
  <c r="CE41" i="131" s="1"/>
  <c r="J25" i="131"/>
  <c r="DG26" i="131" s="1"/>
  <c r="J37" i="131"/>
  <c r="J34" i="131"/>
  <c r="DG35" i="131" s="1"/>
  <c r="J31" i="131"/>
  <c r="J28" i="131"/>
  <c r="DG29" i="131" s="1"/>
  <c r="J22" i="131"/>
  <c r="CE23" i="131" s="1"/>
  <c r="J19" i="131"/>
  <c r="CE20" i="131" s="1"/>
  <c r="J16" i="131"/>
  <c r="DG17" i="131" s="1"/>
  <c r="BM70" i="131"/>
  <c r="BM67" i="131"/>
  <c r="BM64" i="131"/>
  <c r="BM61" i="131"/>
  <c r="BM58" i="131"/>
  <c r="BM55" i="131"/>
  <c r="BM52" i="131"/>
  <c r="BM49" i="131"/>
  <c r="BM46" i="131"/>
  <c r="BM43" i="131"/>
  <c r="BM40" i="131"/>
  <c r="BM37" i="131"/>
  <c r="BM34" i="131"/>
  <c r="BM31" i="131"/>
  <c r="BM28" i="131"/>
  <c r="BM25" i="131"/>
  <c r="BM22" i="131"/>
  <c r="BM19" i="131"/>
  <c r="BM16" i="131"/>
  <c r="BM13" i="131"/>
  <c r="J13" i="131"/>
  <c r="DG14" i="131" s="1"/>
  <c r="ED10" i="131"/>
  <c r="DK8" i="131"/>
  <c r="W8" i="131"/>
  <c r="D4" i="202" l="1"/>
  <c r="A10" i="205"/>
  <c r="C6" i="202"/>
  <c r="A12" i="205"/>
  <c r="D8" i="202"/>
  <c r="A14" i="205"/>
  <c r="D12" i="202"/>
  <c r="A18" i="205"/>
  <c r="D14" i="202"/>
  <c r="A20" i="205"/>
  <c r="D16" i="202"/>
  <c r="A22" i="205"/>
  <c r="D18" i="202"/>
  <c r="A24" i="205"/>
  <c r="D20" i="202"/>
  <c r="A26" i="205"/>
  <c r="D3" i="202"/>
  <c r="A9" i="205"/>
  <c r="D5" i="202"/>
  <c r="A11" i="205"/>
  <c r="D7" i="202"/>
  <c r="A13" i="205"/>
  <c r="D9" i="202"/>
  <c r="A15" i="205"/>
  <c r="D11" i="202"/>
  <c r="A17" i="205"/>
  <c r="D13" i="202"/>
  <c r="A19" i="205"/>
  <c r="D15" i="202"/>
  <c r="A21" i="205"/>
  <c r="D17" i="202"/>
  <c r="A23" i="205"/>
  <c r="D19" i="202"/>
  <c r="A25" i="205"/>
  <c r="D21" i="202"/>
  <c r="A27" i="205"/>
  <c r="C77" i="131"/>
  <c r="D2" i="202"/>
  <c r="O3" i="205"/>
  <c r="M3" i="205"/>
  <c r="O3" i="204"/>
  <c r="M3" i="204"/>
  <c r="C3" i="204" s="1"/>
  <c r="C4" i="202"/>
  <c r="N3" i="204" s="1"/>
  <c r="C7" i="202"/>
  <c r="C9" i="202"/>
  <c r="C12" i="202"/>
  <c r="C14" i="202"/>
  <c r="C16" i="202"/>
  <c r="C18" i="202"/>
  <c r="C20" i="202"/>
  <c r="C5" i="202"/>
  <c r="C8" i="202"/>
  <c r="C11" i="202"/>
  <c r="C13" i="202"/>
  <c r="C15" i="202"/>
  <c r="C17" i="202"/>
  <c r="C19" i="202"/>
  <c r="C21" i="202"/>
  <c r="I1" i="203"/>
  <c r="C2" i="202"/>
  <c r="N3" i="205" s="1"/>
  <c r="C10" i="202"/>
  <c r="D10" i="202"/>
  <c r="D6" i="202"/>
  <c r="C3" i="202"/>
  <c r="DI2" i="2"/>
  <c r="C3" i="2" s="1"/>
  <c r="CE71" i="131"/>
  <c r="CE59" i="131"/>
  <c r="CE53" i="131"/>
  <c r="CE50" i="131"/>
  <c r="DG47" i="131"/>
  <c r="CE44" i="131"/>
  <c r="DG41" i="131"/>
  <c r="CE29" i="131"/>
  <c r="DG23" i="131"/>
  <c r="CE26" i="131"/>
  <c r="DG20" i="131"/>
  <c r="CE17" i="131"/>
  <c r="DG56" i="131"/>
  <c r="CE56" i="131"/>
  <c r="DG62" i="131"/>
  <c r="CE62" i="131"/>
  <c r="CE14" i="131"/>
  <c r="CE68" i="131"/>
  <c r="CE35" i="131"/>
  <c r="DG32" i="131"/>
  <c r="CE32" i="131"/>
  <c r="DG38" i="131"/>
  <c r="CE38" i="131"/>
  <c r="CE65" i="131"/>
  <c r="DG65" i="131"/>
  <c r="C3" i="205" l="1"/>
  <c r="D20" i="204"/>
  <c r="D33" i="204"/>
  <c r="C35" i="204"/>
  <c r="C6" i="204"/>
  <c r="DL2" i="2"/>
  <c r="C18" i="203"/>
  <c r="C36" i="203"/>
  <c r="F26" i="203"/>
  <c r="C16" i="203"/>
  <c r="C30" i="203"/>
  <c r="D34" i="203"/>
  <c r="C26" i="203"/>
  <c r="C28" i="203"/>
  <c r="C3" i="203"/>
  <c r="C32" i="203"/>
  <c r="F25" i="203"/>
  <c r="C29" i="203"/>
  <c r="D33" i="203"/>
  <c r="C21" i="203"/>
  <c r="C20" i="203"/>
  <c r="C34" i="203"/>
  <c r="F30" i="203"/>
  <c r="C10" i="203"/>
  <c r="C13" i="203"/>
  <c r="F34" i="203"/>
  <c r="E25" i="203"/>
  <c r="C7" i="203"/>
  <c r="C5" i="203"/>
  <c r="C25" i="203"/>
  <c r="C33" i="203"/>
  <c r="E26" i="203"/>
  <c r="C19" i="203"/>
  <c r="F51" i="203"/>
  <c r="F42" i="203"/>
  <c r="F44" i="203"/>
  <c r="F46" i="203"/>
  <c r="F48" i="203"/>
  <c r="F50" i="203"/>
  <c r="F53" i="203"/>
  <c r="F55" i="203"/>
  <c r="F57" i="203"/>
  <c r="F59" i="203"/>
  <c r="F41" i="203"/>
  <c r="F43" i="203"/>
  <c r="F45" i="203"/>
  <c r="F47" i="203"/>
  <c r="F49" i="203"/>
  <c r="F52" i="203"/>
  <c r="F54" i="203"/>
  <c r="F56" i="203"/>
  <c r="F58" i="203"/>
  <c r="F60" i="203"/>
  <c r="C6" i="205" l="1"/>
  <c r="C35" i="205"/>
  <c r="D20" i="205"/>
  <c r="D33" i="205"/>
  <c r="E19" i="202"/>
  <c r="E15" i="202"/>
  <c r="E10" i="202"/>
  <c r="E6" i="202"/>
  <c r="E18" i="202"/>
  <c r="E14" i="202"/>
  <c r="E9" i="202"/>
  <c r="E5" i="202"/>
  <c r="E12" i="202"/>
  <c r="E21" i="202"/>
  <c r="E17" i="202"/>
  <c r="E13" i="202"/>
  <c r="E8" i="202"/>
  <c r="E4" i="202"/>
  <c r="E20" i="202"/>
  <c r="E16" i="202"/>
  <c r="E11" i="202"/>
  <c r="E7" i="202"/>
  <c r="E3" i="202"/>
  <c r="E2" i="202"/>
</calcChain>
</file>

<file path=xl/sharedStrings.xml><?xml version="1.0" encoding="utf-8"?>
<sst xmlns="http://schemas.openxmlformats.org/spreadsheetml/2006/main" count="191" uniqueCount="93">
  <si>
    <t>geb. am</t>
  </si>
  <si>
    <t>/</t>
  </si>
  <si>
    <t>—</t>
  </si>
  <si>
    <t>Plz + Ort</t>
  </si>
  <si>
    <t>Unterschrift des Teilnehmers</t>
  </si>
  <si>
    <t>Lfd.
Nr.</t>
  </si>
  <si>
    <t>Straße + Haus-Nr.</t>
  </si>
  <si>
    <t>Unterschrift des Ausbilders | Stempel der Gliederung</t>
  </si>
  <si>
    <t>Name</t>
  </si>
  <si>
    <t>Vorname</t>
  </si>
  <si>
    <t>Geburtsdatum</t>
  </si>
  <si>
    <t>|</t>
  </si>
  <si>
    <t>Lehrgangsort</t>
  </si>
  <si>
    <t>vom</t>
  </si>
  <si>
    <t>bis</t>
  </si>
  <si>
    <t>Unterschrift des Lehrbeauftragten</t>
  </si>
  <si>
    <t>Erste Hilfe-Ausbilder</t>
  </si>
  <si>
    <t>Name des Lehrbeauftragten:</t>
  </si>
  <si>
    <t>Fortbildungsnachweis</t>
  </si>
  <si>
    <r>
      <t xml:space="preserve">Die genannten Personen haben an dem gesamten Lehrgang teilgenommen, die Ausbildung abgeschlossen und die Teilnahmebescheinigung erhalten.
</t>
    </r>
    <r>
      <rPr>
        <b/>
        <sz val="8"/>
        <rFont val="Arial"/>
        <family val="2"/>
      </rPr>
      <t>Datenschutzerklärung:</t>
    </r>
    <r>
      <rPr>
        <sz val="8"/>
        <rFont val="Arial"/>
        <family val="2"/>
      </rPr>
      <t xml:space="preserve"> Die von den Teilnehmern gemachten Angaben werden nur für den Zweck verwendet und gesichert für den sie erhoben wurden und werden nicht an unberechtigte Dritte übermittelt.</t>
    </r>
  </si>
  <si>
    <t>Ort der Maßnahme:</t>
  </si>
  <si>
    <t>Reg.-Nr. der Veranstaltung:</t>
  </si>
  <si>
    <t>Dauer der Maßnahme:</t>
  </si>
  <si>
    <t>Datum der Maßnahme:</t>
  </si>
  <si>
    <t>Nr.</t>
  </si>
  <si>
    <r>
      <t>Teilnehmer:</t>
    </r>
    <r>
      <rPr>
        <sz val="10"/>
        <rFont val="Arial"/>
        <family val="2"/>
      </rPr>
      <t xml:space="preserve"> Name, Vorname</t>
    </r>
  </si>
  <si>
    <t>Voraussetzung geprüft</t>
  </si>
  <si>
    <t>Erfolgreich abgeschlossen</t>
  </si>
  <si>
    <t>Unterschrift</t>
  </si>
  <si>
    <t>Ja</t>
  </si>
  <si>
    <t>Nein</t>
  </si>
  <si>
    <t>Ort, Datum</t>
  </si>
  <si>
    <t>Nummer der ermächtigten Stelle</t>
  </si>
  <si>
    <t>Pädagogische Inhalte</t>
  </si>
  <si>
    <t>Fachliche medizinische Inhalte</t>
  </si>
  <si>
    <t>zum Nachweis für die Qualitätssicherungsstelle (QSEH) Erste Hilfe</t>
  </si>
  <si>
    <t>&lt; Fortbildung gültig bis</t>
  </si>
  <si>
    <t>Teilnehmerliste – Erste Hilfe-Ausbilder</t>
  </si>
  <si>
    <t>Teilnehmerliste – Pädagogische Lehrkräfteschulung</t>
  </si>
  <si>
    <t>Angaben für die Bescheinigungen</t>
  </si>
  <si>
    <t>Ausfertigungsstelle Zeile 1</t>
  </si>
  <si>
    <t>Ausfertigungsstelle Zeile 2</t>
  </si>
  <si>
    <t>Ausstellungsdatum</t>
  </si>
  <si>
    <t>Jahre</t>
  </si>
  <si>
    <t>gültig bis</t>
  </si>
  <si>
    <t>Postleitzahl</t>
  </si>
  <si>
    <t xml:space="preserve"> Fobi EH-Ausbilder</t>
  </si>
  <si>
    <t>Lehrgangs-Jahr</t>
  </si>
  <si>
    <t>Lehrgangs-Nummer</t>
  </si>
  <si>
    <t>Lehrgang bis</t>
  </si>
  <si>
    <t>Lehrgang vom</t>
  </si>
  <si>
    <t>Name des des Ausbildungshelfers</t>
  </si>
  <si>
    <t>Name des verantwortlichen Arztes</t>
  </si>
  <si>
    <t>Name des Lehrbeauftragten</t>
  </si>
  <si>
    <t>Lizenz - Nummer des Lehrbeauftragten</t>
  </si>
  <si>
    <t>Name der ausbildenden Gliederung</t>
  </si>
  <si>
    <t>EDV-Nr. der Gliederung</t>
  </si>
  <si>
    <t>Teilnehmerliste – Fortbildungsteil Erste Hilfe-Ausbilder</t>
  </si>
  <si>
    <t>Dokumentationsblatt nach DGUV-Grundsatz 304-001/3.4.6</t>
  </si>
  <si>
    <t>gültig bis:</t>
  </si>
  <si>
    <t>TN</t>
  </si>
  <si>
    <t>Geb</t>
  </si>
  <si>
    <t>Reg</t>
  </si>
  <si>
    <t>LE</t>
  </si>
  <si>
    <t>Geb.</t>
  </si>
  <si>
    <t>Reg.-Nr.</t>
  </si>
  <si>
    <t xml:space="preserve"> </t>
  </si>
  <si>
    <t xml:space="preserve">
Code:
=WENN(ISTFEHLER(SVERWEIS(B18;LV!A7:C775;3;FALSCH));"";SVERWEIS(B18;LV!A7:C775;3;FALSCH))
Code:
=WENN(ISTFEHLER(SVERWEIS(B18;LV!A7:C775;3;FALSCH));"";SVERWEIS(B18;LV!A7:C775;3;FALSCH))
Code:
=WENN(ISTFEHLER(SVERWEIS(B18;LV!A7:C775;3;FALSCH));"";SVERWEIS(B18;LV!A7:C775;3;FALSCH))
Code:
=WENN(ISTFEHLER(SVERWEIS(B18;LV!A7:C775;3;FALSCH));"";SVERWEIS(B18;LV!A7:C775;3;FALSCH))</t>
  </si>
  <si>
    <t xml:space="preserve">hat an einer Fortbildung </t>
  </si>
  <si>
    <t>Dieser Fortbildungsteil (pädagogisch und/oder fachlich/medizinisch) erfolgte 
nach dem DGUV Grundsatz 304-001 und den Gemeinsamen Grundsätzen 
der Bundesarbeitsgemeinschaft Erste Hilfe (BAGEH).</t>
  </si>
  <si>
    <t xml:space="preserve"> Bei der QSEH gemeldet?
 Wenn ja, dann ein X.</t>
  </si>
  <si>
    <t>Gliederung:</t>
  </si>
  <si>
    <t>Straße:</t>
  </si>
  <si>
    <t>PLZ und Ort:</t>
  </si>
  <si>
    <t>Deutsche Lebens-Rettungs-Gesellschaft e.V.</t>
  </si>
  <si>
    <t>Im Niedernfeld 1-3</t>
  </si>
  <si>
    <t>31542 Bad Nenndorf</t>
  </si>
  <si>
    <t>Adresse der ausbildenden Gliederung</t>
  </si>
  <si>
    <t xml:space="preserve"> Fortbildung für Erste Hilfe-Ausbilder </t>
  </si>
  <si>
    <t>Ausbildende bzw. ermächtigte Stelle</t>
  </si>
  <si>
    <t>Die Aus-/ Fortbildung wurde nach den Vorgaben der Deutschen Gesetzlichen Unfallversicherung (DGUV), Grundsatz 304-001 und den Gemeinsamen Grundsätzen der Bundesarbeitsgemeinschaft Erste Hilfe (BAGEH) durchgeführt. Die Teilnahmevoraussetzungen wurden gemäß dem DGUV-Grundsatz 304-001 Abs. 3.4.3 überprüft. Das Dokumentationsblatt ist fünf Jahre aufzubewahren.</t>
  </si>
  <si>
    <t>x</t>
  </si>
  <si>
    <t xml:space="preserve"> Lfd-Nr. für den Einzekdruck</t>
  </si>
  <si>
    <t>erfolgreich teilgenommen.</t>
  </si>
  <si>
    <t>hat an einer Fortbildung für Erste Hilfe-Ausbilder</t>
  </si>
  <si>
    <t xml:space="preserve">
Lfd-Nr. für den Einzekdruck
Nummer aus der Teilnehmerliste</t>
  </si>
  <si>
    <t xml:space="preserve"> Nummer aus der Teilnehmerliste</t>
  </si>
  <si>
    <t>Teilnehmerliste – Fortbildung für Sanitätsausbilder</t>
  </si>
  <si>
    <t xml:space="preserve"> Fobi San-Ausbilder</t>
  </si>
  <si>
    <t>Sanitätsausbilder</t>
  </si>
  <si>
    <t>Dieser Nachweis kann vom zuständigen Landes-
oder Bundesverband zur Verlängerung eines
Lehrauftrages herangeszogen werden.</t>
  </si>
  <si>
    <t xml:space="preserve">für Sanitätsausbilder mit insgesamt </t>
  </si>
  <si>
    <t>Liste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</si>
</sst>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 00\ 000"/>
    <numFmt numFmtId="165" formatCode="000"/>
    <numFmt numFmtId="166" formatCode="00"/>
    <numFmt numFmtId="167" formatCode="00\ 00\ 000&quot; / &quot;000&quot; / &quot;000&quot; / &quot;00"/>
  </numFmts>
  <fonts count="5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8"/>
      <color indexed="12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color indexed="22"/>
      <name val="Arial"/>
      <family val="2"/>
    </font>
    <font>
      <b/>
      <sz val="14"/>
      <name val="Arial"/>
      <family val="2"/>
    </font>
    <font>
      <b/>
      <sz val="9"/>
      <color indexed="10"/>
      <name val="Arial"/>
      <family val="2"/>
    </font>
    <font>
      <b/>
      <sz val="26"/>
      <name val="Arial"/>
      <family val="2"/>
    </font>
    <font>
      <sz val="10"/>
      <color theme="0" tint="-0.249977111117893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0"/>
      <color theme="0" tint="-0.249977111117893"/>
      <name val="Arial"/>
      <family val="2"/>
    </font>
    <font>
      <b/>
      <sz val="14"/>
      <color rgb="FF0000FF"/>
      <name val="Arial"/>
      <family val="2"/>
    </font>
    <font>
      <sz val="10"/>
      <color rgb="FF0000FF"/>
      <name val="Arial"/>
      <family val="2"/>
    </font>
    <font>
      <sz val="8"/>
      <color rgb="FF0000FF"/>
      <name val="Arial"/>
      <family val="2"/>
    </font>
    <font>
      <sz val="8"/>
      <color indexed="18"/>
      <name val="Arial"/>
      <family val="2"/>
    </font>
    <font>
      <sz val="8"/>
      <color theme="0" tint="-0.249977111117893"/>
      <name val="Arial"/>
      <family val="2"/>
    </font>
    <font>
      <b/>
      <sz val="9"/>
      <name val="Arial"/>
      <family val="2"/>
    </font>
    <font>
      <b/>
      <sz val="10"/>
      <color rgb="FF0000FF"/>
      <name val="Arial"/>
      <family val="2"/>
    </font>
    <font>
      <b/>
      <sz val="8"/>
      <color rgb="FF0000FF"/>
      <name val="Arial"/>
      <family val="2"/>
    </font>
    <font>
      <sz val="11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b/>
      <sz val="8"/>
      <color theme="0" tint="-0.249977111117893"/>
      <name val="Arial"/>
      <family val="2"/>
    </font>
    <font>
      <b/>
      <sz val="9"/>
      <color theme="0" tint="-0.249977111117893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b/>
      <sz val="8"/>
      <color theme="0"/>
      <name val="Arial"/>
      <family val="2"/>
    </font>
    <font>
      <sz val="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46">
    <xf numFmtId="0" fontId="0" fillId="0" borderId="0" xfId="0"/>
    <xf numFmtId="0" fontId="0" fillId="2" borderId="0" xfId="0" applyFill="1" applyAlignment="1" applyProtection="1">
      <alignment vertical="center"/>
    </xf>
    <xf numFmtId="14" fontId="6" fillId="2" borderId="0" xfId="0" applyNumberFormat="1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20" fillId="2" borderId="0" xfId="0" applyFont="1" applyFill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0" fillId="2" borderId="0" xfId="0" applyFill="1"/>
    <xf numFmtId="0" fontId="7" fillId="2" borderId="0" xfId="0" applyFont="1" applyFill="1" applyAlignment="1" applyProtection="1">
      <alignment vertical="center"/>
    </xf>
    <xf numFmtId="0" fontId="7" fillId="0" borderId="3" xfId="0" applyNumberFormat="1" applyFont="1" applyFill="1" applyBorder="1" applyAlignment="1" applyProtection="1">
      <alignment vertical="center"/>
    </xf>
    <xf numFmtId="0" fontId="7" fillId="0" borderId="4" xfId="0" applyNumberFormat="1" applyFont="1" applyFill="1" applyBorder="1" applyAlignment="1" applyProtection="1">
      <alignment vertical="center"/>
    </xf>
    <xf numFmtId="14" fontId="7" fillId="2" borderId="0" xfId="0" applyNumberFormat="1" applyFont="1" applyFill="1" applyBorder="1" applyAlignment="1" applyProtection="1">
      <alignment vertical="center"/>
    </xf>
    <xf numFmtId="14" fontId="6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0" fillId="2" borderId="0" xfId="0" applyFont="1" applyFill="1" applyBorder="1" applyAlignment="1" applyProtection="1">
      <alignment vertical="center"/>
    </xf>
    <xf numFmtId="0" fontId="30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8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left" vertical="center"/>
    </xf>
    <xf numFmtId="14" fontId="1" fillId="2" borderId="0" xfId="0" applyNumberFormat="1" applyFont="1" applyFill="1" applyAlignment="1" applyProtection="1">
      <alignment horizontal="left" vertical="center"/>
    </xf>
    <xf numFmtId="0" fontId="17" fillId="0" borderId="0" xfId="0" applyNumberFormat="1" applyFont="1" applyFill="1" applyAlignment="1" applyProtection="1">
      <alignment vertical="center"/>
    </xf>
    <xf numFmtId="0" fontId="20" fillId="2" borderId="0" xfId="0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14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14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14" fontId="0" fillId="0" borderId="15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7" fillId="4" borderId="0" xfId="0" applyFont="1" applyFill="1" applyAlignment="1">
      <alignment vertical="center"/>
    </xf>
    <xf numFmtId="0" fontId="7" fillId="4" borderId="0" xfId="0" applyFont="1" applyFill="1" applyBorder="1" applyAlignment="1">
      <alignment vertical="center"/>
    </xf>
    <xf numFmtId="0" fontId="34" fillId="4" borderId="0" xfId="0" applyFont="1" applyFill="1" applyBorder="1" applyAlignment="1">
      <alignment vertical="center"/>
    </xf>
    <xf numFmtId="0" fontId="7" fillId="4" borderId="0" xfId="0" applyFont="1" applyFill="1" applyAlignment="1">
      <alignment vertical="center" wrapText="1"/>
    </xf>
    <xf numFmtId="14" fontId="0" fillId="0" borderId="2" xfId="0" applyNumberFormat="1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2" xfId="0" applyFont="1" applyFill="1" applyBorder="1" applyAlignment="1">
      <alignment vertical="top"/>
    </xf>
    <xf numFmtId="0" fontId="19" fillId="0" borderId="0" xfId="0" applyFont="1" applyFill="1" applyBorder="1" applyAlignment="1"/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7" fillId="4" borderId="0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horizontal="left" vertical="center"/>
    </xf>
    <xf numFmtId="0" fontId="7" fillId="4" borderId="0" xfId="0" applyFont="1" applyFill="1" applyBorder="1" applyAlignment="1">
      <alignment horizontal="left" vertical="center" wrapText="1"/>
    </xf>
    <xf numFmtId="0" fontId="7" fillId="4" borderId="0" xfId="0" applyFont="1" applyFill="1" applyAlignment="1" applyProtection="1">
      <alignment horizontal="center" vertical="center"/>
    </xf>
    <xf numFmtId="0" fontId="19" fillId="4" borderId="0" xfId="0" applyFont="1" applyFill="1" applyAlignment="1">
      <alignment vertical="center" wrapText="1"/>
    </xf>
    <xf numFmtId="0" fontId="4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vertical="center"/>
    </xf>
    <xf numFmtId="0" fontId="7" fillId="0" borderId="15" xfId="0" applyFont="1" applyFill="1" applyBorder="1" applyAlignment="1" applyProtection="1">
      <alignment horizontal="left"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 wrapText="1"/>
    </xf>
    <xf numFmtId="0" fontId="37" fillId="4" borderId="0" xfId="0" applyFont="1" applyFill="1" applyAlignment="1">
      <alignment horizontal="center" vertical="center"/>
    </xf>
    <xf numFmtId="0" fontId="38" fillId="5" borderId="0" xfId="0" applyFont="1" applyFill="1" applyAlignment="1" applyProtection="1">
      <alignment horizontal="center" vertical="center"/>
      <protection locked="0"/>
    </xf>
    <xf numFmtId="0" fontId="37" fillId="4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left" vertical="center"/>
    </xf>
    <xf numFmtId="0" fontId="37" fillId="4" borderId="0" xfId="0" applyFont="1" applyFill="1" applyBorder="1" applyAlignment="1">
      <alignment vertical="center"/>
    </xf>
    <xf numFmtId="0" fontId="34" fillId="4" borderId="0" xfId="0" applyFont="1" applyFill="1" applyBorder="1" applyAlignment="1" applyProtection="1">
      <alignment horizontal="center" vertical="center"/>
    </xf>
    <xf numFmtId="0" fontId="34" fillId="4" borderId="0" xfId="0" applyFont="1" applyFill="1" applyBorder="1" applyAlignment="1">
      <alignment horizontal="left" vertical="center"/>
    </xf>
    <xf numFmtId="0" fontId="34" fillId="4" borderId="0" xfId="0" applyFont="1" applyFill="1" applyBorder="1" applyAlignment="1" applyProtection="1">
      <alignment horizontal="left" vertical="center"/>
    </xf>
    <xf numFmtId="14" fontId="34" fillId="4" borderId="0" xfId="0" applyNumberFormat="1" applyFont="1" applyFill="1" applyBorder="1" applyAlignment="1" applyProtection="1">
      <alignment horizontal="center" vertical="center"/>
    </xf>
    <xf numFmtId="0" fontId="37" fillId="4" borderId="0" xfId="0" applyFont="1" applyFill="1" applyBorder="1" applyAlignment="1" applyProtection="1">
      <alignment horizontal="center" vertical="center"/>
    </xf>
    <xf numFmtId="0" fontId="19" fillId="4" borderId="0" xfId="0" applyFont="1" applyFill="1" applyAlignment="1">
      <alignment vertical="center"/>
    </xf>
    <xf numFmtId="0" fontId="19" fillId="4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40" fillId="0" borderId="0" xfId="0" applyFont="1" applyFill="1" applyAlignment="1">
      <alignment vertical="center"/>
    </xf>
    <xf numFmtId="0" fontId="40" fillId="5" borderId="0" xfId="0" applyFont="1" applyFill="1" applyAlignment="1" applyProtection="1">
      <alignment horizontal="left" vertical="center"/>
      <protection locked="0"/>
    </xf>
    <xf numFmtId="0" fontId="34" fillId="2" borderId="0" xfId="0" applyFont="1" applyFill="1" applyAlignment="1" applyProtection="1">
      <alignment horizontal="center" vertical="center"/>
    </xf>
    <xf numFmtId="0" fontId="34" fillId="2" borderId="0" xfId="0" applyFont="1" applyFill="1" applyAlignment="1" applyProtection="1">
      <alignment vertical="center"/>
    </xf>
    <xf numFmtId="0" fontId="37" fillId="2" borderId="0" xfId="0" applyFont="1" applyFill="1" applyAlignment="1" applyProtection="1">
      <alignment horizontal="center" vertical="center"/>
    </xf>
    <xf numFmtId="0" fontId="34" fillId="2" borderId="0" xfId="0" applyNumberFormat="1" applyFont="1" applyFill="1" applyAlignment="1" applyProtection="1">
      <alignment horizontal="center" vertical="center"/>
    </xf>
    <xf numFmtId="0" fontId="42" fillId="2" borderId="0" xfId="0" applyFont="1" applyFill="1" applyAlignment="1" applyProtection="1">
      <alignment vertical="center"/>
    </xf>
    <xf numFmtId="165" fontId="1" fillId="2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center" vertical="center"/>
    </xf>
    <xf numFmtId="1" fontId="1" fillId="2" borderId="0" xfId="0" applyNumberFormat="1" applyFont="1" applyFill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</xf>
    <xf numFmtId="0" fontId="1" fillId="2" borderId="0" xfId="0" applyFont="1" applyFill="1" applyAlignment="1" applyProtection="1">
      <alignment horizontal="left" vertical="center"/>
    </xf>
    <xf numFmtId="165" fontId="38" fillId="4" borderId="0" xfId="0" applyNumberFormat="1" applyFont="1" applyFill="1" applyAlignment="1">
      <alignment horizontal="left" vertical="center"/>
    </xf>
    <xf numFmtId="0" fontId="4" fillId="6" borderId="15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left" vertical="center"/>
    </xf>
    <xf numFmtId="14" fontId="0" fillId="6" borderId="15" xfId="0" applyNumberForma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5" fillId="4" borderId="0" xfId="0" applyFont="1" applyFill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vertical="center" wrapText="1"/>
    </xf>
    <xf numFmtId="0" fontId="46" fillId="2" borderId="0" xfId="0" applyFont="1" applyFill="1" applyAlignment="1" applyProtection="1">
      <alignment horizontal="center" vertical="center"/>
    </xf>
    <xf numFmtId="0" fontId="47" fillId="2" borderId="0" xfId="0" applyFont="1" applyFill="1" applyAlignment="1" applyProtection="1">
      <alignment horizontal="center" vertical="center"/>
    </xf>
    <xf numFmtId="14" fontId="19" fillId="4" borderId="0" xfId="0" applyNumberFormat="1" applyFont="1" applyFill="1" applyAlignment="1">
      <alignment horizontal="center" vertical="center"/>
    </xf>
    <xf numFmtId="0" fontId="42" fillId="4" borderId="0" xfId="0" applyFont="1" applyFill="1" applyAlignment="1">
      <alignment vertical="center"/>
    </xf>
    <xf numFmtId="14" fontId="42" fillId="4" borderId="0" xfId="0" applyNumberFormat="1" applyFont="1" applyFill="1" applyAlignment="1">
      <alignment horizontal="center" vertical="center"/>
    </xf>
    <xf numFmtId="0" fontId="48" fillId="5" borderId="0" xfId="0" applyFont="1" applyFill="1" applyAlignment="1" applyProtection="1">
      <alignment horizontal="left" vertical="center"/>
      <protection locked="0"/>
    </xf>
    <xf numFmtId="0" fontId="48" fillId="5" borderId="0" xfId="0" applyFont="1" applyFill="1" applyAlignment="1" applyProtection="1">
      <alignment vertical="center"/>
      <protection locked="0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right" vertic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6" fillId="0" borderId="26" xfId="0" applyFont="1" applyFill="1" applyBorder="1" applyAlignment="1" applyProtection="1">
      <alignment vertical="center"/>
    </xf>
    <xf numFmtId="0" fontId="6" fillId="0" borderId="26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50" fillId="4" borderId="0" xfId="0" applyFont="1" applyFill="1" applyBorder="1" applyAlignment="1">
      <alignment horizontal="center" vertical="center"/>
    </xf>
    <xf numFmtId="0" fontId="51" fillId="4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 applyProtection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19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34" fillId="4" borderId="0" xfId="0" applyFont="1" applyFill="1" applyAlignment="1">
      <alignment horizontal="center" vertical="center"/>
    </xf>
    <xf numFmtId="0" fontId="20" fillId="0" borderId="13" xfId="0" applyFont="1" applyFill="1" applyBorder="1" applyAlignment="1" applyProtection="1">
      <alignment horizontal="center" vertical="center"/>
    </xf>
    <xf numFmtId="0" fontId="20" fillId="0" borderId="6" xfId="0" applyFont="1" applyFill="1" applyBorder="1" applyAlignment="1" applyProtection="1">
      <alignment horizontal="center" vertical="center"/>
    </xf>
    <xf numFmtId="0" fontId="20" fillId="0" borderId="14" xfId="0" applyFont="1" applyFill="1" applyBorder="1" applyAlignment="1" applyProtection="1">
      <alignment horizontal="center" vertical="center"/>
    </xf>
    <xf numFmtId="0" fontId="20" fillId="0" borderId="11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center"/>
      <protection locked="0"/>
    </xf>
    <xf numFmtId="0" fontId="20" fillId="0" borderId="2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/>
    </xf>
    <xf numFmtId="0" fontId="23" fillId="0" borderId="2" xfId="0" applyNumberFormat="1" applyFont="1" applyFill="1" applyBorder="1" applyAlignment="1" applyProtection="1">
      <alignment horizontal="left" vertical="center"/>
    </xf>
    <xf numFmtId="0" fontId="31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22" fillId="0" borderId="7" xfId="0" applyFont="1" applyFill="1" applyBorder="1" applyAlignment="1" applyProtection="1">
      <alignment horizontal="center" vertical="center"/>
    </xf>
    <xf numFmtId="0" fontId="22" fillId="0" borderId="8" xfId="0" applyFont="1" applyFill="1" applyBorder="1" applyAlignment="1" applyProtection="1">
      <alignment horizontal="center" vertical="center"/>
    </xf>
    <xf numFmtId="0" fontId="22" fillId="0" borderId="5" xfId="0" applyFont="1" applyFill="1" applyBorder="1" applyAlignment="1" applyProtection="1">
      <alignment horizontal="center" vertical="center"/>
    </xf>
    <xf numFmtId="14" fontId="23" fillId="0" borderId="2" xfId="0" applyNumberFormat="1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left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20" fillId="0" borderId="9" xfId="0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" vertical="center"/>
    </xf>
    <xf numFmtId="0" fontId="24" fillId="0" borderId="1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left" vertical="center"/>
    </xf>
    <xf numFmtId="0" fontId="24" fillId="0" borderId="2" xfId="0" applyFont="1" applyFill="1" applyBorder="1" applyAlignment="1" applyProtection="1">
      <alignment horizontal="left" vertical="center"/>
    </xf>
    <xf numFmtId="0" fontId="23" fillId="0" borderId="2" xfId="0" applyFont="1" applyFill="1" applyBorder="1" applyAlignment="1" applyProtection="1">
      <alignment horizontal="left" vertical="center"/>
    </xf>
    <xf numFmtId="0" fontId="23" fillId="0" borderId="2" xfId="0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</xf>
    <xf numFmtId="14" fontId="7" fillId="0" borderId="0" xfId="0" applyNumberFormat="1" applyFont="1" applyFill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/>
      <protection locked="0"/>
    </xf>
    <xf numFmtId="0" fontId="18" fillId="0" borderId="9" xfId="0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 applyProtection="1">
      <alignment horizontal="center" vertical="center"/>
    </xf>
    <xf numFmtId="0" fontId="25" fillId="0" borderId="7" xfId="0" applyFont="1" applyFill="1" applyBorder="1" applyAlignment="1" applyProtection="1">
      <alignment horizontal="center" vertical="center"/>
    </xf>
    <xf numFmtId="0" fontId="25" fillId="0" borderId="5" xfId="0" applyFont="1" applyFill="1" applyBorder="1" applyAlignment="1" applyProtection="1">
      <alignment horizontal="center" vertical="center"/>
    </xf>
    <xf numFmtId="0" fontId="26" fillId="3" borderId="7" xfId="0" applyFont="1" applyFill="1" applyBorder="1" applyAlignment="1" applyProtection="1">
      <alignment horizontal="center" vertical="center"/>
      <protection locked="0"/>
    </xf>
    <xf numFmtId="0" fontId="26" fillId="3" borderId="5" xfId="0" applyFont="1" applyFill="1" applyBorder="1" applyAlignment="1" applyProtection="1">
      <alignment horizontal="center" vertical="center"/>
      <protection locked="0"/>
    </xf>
    <xf numFmtId="0" fontId="26" fillId="0" borderId="9" xfId="0" applyFont="1" applyFill="1" applyBorder="1" applyAlignment="1" applyProtection="1">
      <alignment horizontal="center" vertical="center"/>
    </xf>
    <xf numFmtId="0" fontId="26" fillId="0" borderId="6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left" vertical="center"/>
    </xf>
    <xf numFmtId="14" fontId="24" fillId="0" borderId="11" xfId="0" applyNumberFormat="1" applyFont="1" applyFill="1" applyBorder="1" applyAlignment="1" applyProtection="1">
      <alignment horizontal="center" vertical="center"/>
    </xf>
    <xf numFmtId="14" fontId="24" fillId="0" borderId="1" xfId="0" applyNumberFormat="1" applyFont="1" applyFill="1" applyBorder="1" applyAlignment="1" applyProtection="1">
      <alignment horizontal="center" vertical="center"/>
    </xf>
    <xf numFmtId="14" fontId="24" fillId="0" borderId="13" xfId="0" applyNumberFormat="1" applyFont="1" applyFill="1" applyBorder="1" applyAlignment="1" applyProtection="1">
      <alignment horizontal="center" vertical="center"/>
    </xf>
    <xf numFmtId="14" fontId="24" fillId="0" borderId="9" xfId="0" applyNumberFormat="1" applyFont="1" applyFill="1" applyBorder="1" applyAlignment="1" applyProtection="1">
      <alignment horizontal="center" vertical="center"/>
    </xf>
    <xf numFmtId="14" fontId="24" fillId="0" borderId="0" xfId="0" applyNumberFormat="1" applyFont="1" applyFill="1" applyBorder="1" applyAlignment="1" applyProtection="1">
      <alignment horizontal="center" vertical="center"/>
    </xf>
    <xf numFmtId="14" fontId="24" fillId="0" borderId="6" xfId="0" applyNumberFormat="1" applyFont="1" applyFill="1" applyBorder="1" applyAlignment="1" applyProtection="1">
      <alignment horizontal="center" vertical="center"/>
    </xf>
    <xf numFmtId="14" fontId="24" fillId="0" borderId="12" xfId="0" applyNumberFormat="1" applyFont="1" applyFill="1" applyBorder="1" applyAlignment="1" applyProtection="1">
      <alignment horizontal="center" vertical="center"/>
    </xf>
    <xf numFmtId="14" fontId="24" fillId="0" borderId="2" xfId="0" applyNumberFormat="1" applyFont="1" applyFill="1" applyBorder="1" applyAlignment="1" applyProtection="1">
      <alignment horizontal="center" vertical="center"/>
    </xf>
    <xf numFmtId="14" fontId="24" fillId="0" borderId="14" xfId="0" applyNumberFormat="1" applyFont="1" applyFill="1" applyBorder="1" applyAlignment="1" applyProtection="1">
      <alignment horizontal="center" vertical="center"/>
    </xf>
    <xf numFmtId="0" fontId="26" fillId="0" borderId="12" xfId="0" applyFont="1" applyFill="1" applyBorder="1" applyAlignment="1" applyProtection="1">
      <alignment horizontal="center" vertical="center"/>
    </xf>
    <xf numFmtId="0" fontId="26" fillId="0" borderId="2" xfId="0" applyFont="1" applyFill="1" applyBorder="1" applyAlignment="1" applyProtection="1">
      <alignment horizontal="center" vertical="center"/>
    </xf>
    <xf numFmtId="0" fontId="18" fillId="0" borderId="11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 vertical="center"/>
    </xf>
    <xf numFmtId="0" fontId="26" fillId="0" borderId="11" xfId="0" applyFont="1" applyFill="1" applyBorder="1" applyAlignment="1" applyProtection="1">
      <alignment horizontal="center" vertical="center"/>
    </xf>
    <xf numFmtId="0" fontId="26" fillId="0" borderId="1" xfId="0" applyFont="1" applyFill="1" applyBorder="1" applyAlignment="1" applyProtection="1">
      <alignment horizontal="center" vertical="center"/>
    </xf>
    <xf numFmtId="0" fontId="20" fillId="0" borderId="2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right" vertical="center"/>
    </xf>
    <xf numFmtId="0" fontId="1" fillId="0" borderId="9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right" vertical="center"/>
    </xf>
    <xf numFmtId="0" fontId="1" fillId="0" borderId="12" xfId="0" applyFont="1" applyFill="1" applyBorder="1" applyAlignment="1" applyProtection="1">
      <alignment horizontal="right" vertical="center"/>
    </xf>
    <xf numFmtId="0" fontId="1" fillId="0" borderId="2" xfId="0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horizontal="center" vertical="top"/>
    </xf>
    <xf numFmtId="0" fontId="41" fillId="0" borderId="0" xfId="0" applyFont="1" applyFill="1" applyAlignment="1" applyProtection="1">
      <alignment horizontal="center" vertical="center" wrapText="1"/>
    </xf>
    <xf numFmtId="0" fontId="41" fillId="0" borderId="0" xfId="0" applyFont="1" applyFill="1" applyAlignment="1" applyProtection="1">
      <alignment horizontal="center" vertical="center"/>
    </xf>
    <xf numFmtId="0" fontId="41" fillId="0" borderId="2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 vertical="center"/>
    </xf>
    <xf numFmtId="0" fontId="24" fillId="0" borderId="2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justify" vertical="center" wrapText="1"/>
    </xf>
    <xf numFmtId="0" fontId="19" fillId="0" borderId="0" xfId="0" applyFont="1" applyFill="1" applyAlignment="1" applyProtection="1">
      <alignment horizontal="center" vertical="center"/>
    </xf>
    <xf numFmtId="0" fontId="20" fillId="0" borderId="9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6" xfId="0" applyFont="1" applyFill="1" applyBorder="1" applyAlignment="1" applyProtection="1">
      <alignment horizontal="center" vertical="center"/>
    </xf>
    <xf numFmtId="0" fontId="1" fillId="4" borderId="0" xfId="0" applyFont="1" applyFill="1" applyAlignment="1" applyProtection="1">
      <alignment horizontal="left" vertical="center"/>
    </xf>
    <xf numFmtId="1" fontId="1" fillId="4" borderId="0" xfId="0" applyNumberFormat="1" applyFont="1" applyFill="1" applyAlignment="1">
      <alignment horizontal="left" vertical="center"/>
    </xf>
    <xf numFmtId="0" fontId="39" fillId="5" borderId="0" xfId="0" applyFont="1" applyFill="1" applyAlignment="1" applyProtection="1">
      <alignment horizontal="left" vertical="center"/>
      <protection locked="0"/>
    </xf>
    <xf numFmtId="0" fontId="39" fillId="5" borderId="0" xfId="0" applyFont="1" applyFill="1" applyAlignment="1" applyProtection="1">
      <alignment horizontal="left"/>
      <protection locked="0"/>
    </xf>
    <xf numFmtId="165" fontId="4" fillId="4" borderId="0" xfId="0" applyNumberFormat="1" applyFont="1" applyFill="1" applyAlignment="1">
      <alignment horizontal="left" vertical="center"/>
    </xf>
    <xf numFmtId="0" fontId="6" fillId="2" borderId="0" xfId="0" applyFont="1" applyFill="1" applyAlignment="1" applyProtection="1">
      <alignment horizontal="left" vertical="center" wrapText="1"/>
    </xf>
    <xf numFmtId="0" fontId="6" fillId="2" borderId="0" xfId="0" applyFont="1" applyFill="1" applyAlignment="1" applyProtection="1">
      <alignment horizontal="left" vertical="center"/>
    </xf>
    <xf numFmtId="0" fontId="12" fillId="0" borderId="2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horizontal="left" vertical="center"/>
    </xf>
    <xf numFmtId="0" fontId="17" fillId="0" borderId="2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left" vertical="center"/>
    </xf>
    <xf numFmtId="0" fontId="52" fillId="0" borderId="0" xfId="0" applyFont="1" applyFill="1" applyBorder="1" applyAlignment="1" applyProtection="1">
      <alignment horizontal="left" vertical="center"/>
    </xf>
    <xf numFmtId="0" fontId="34" fillId="2" borderId="0" xfId="0" applyFont="1" applyFill="1" applyAlignment="1" applyProtection="1">
      <alignment horizontal="left" vertical="center"/>
    </xf>
    <xf numFmtId="2" fontId="42" fillId="2" borderId="0" xfId="0" applyNumberFormat="1" applyFont="1" applyFill="1" applyAlignment="1" applyProtection="1">
      <alignment horizontal="center" vertical="center"/>
    </xf>
    <xf numFmtId="14" fontId="34" fillId="2" borderId="0" xfId="0" applyNumberFormat="1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14" fontId="6" fillId="0" borderId="18" xfId="0" applyNumberFormat="1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left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left" vertical="center"/>
    </xf>
    <xf numFmtId="0" fontId="6" fillId="0" borderId="22" xfId="0" applyFont="1" applyFill="1" applyBorder="1" applyAlignment="1" applyProtection="1">
      <alignment horizontal="left" vertical="center"/>
    </xf>
    <xf numFmtId="0" fontId="6" fillId="0" borderId="23" xfId="0" applyFont="1" applyFill="1" applyBorder="1" applyAlignment="1" applyProtection="1">
      <alignment horizontal="left" vertical="center"/>
    </xf>
    <xf numFmtId="0" fontId="6" fillId="0" borderId="20" xfId="0" applyFont="1" applyFill="1" applyBorder="1" applyAlignment="1" applyProtection="1">
      <alignment horizontal="left" vertical="center"/>
    </xf>
    <xf numFmtId="0" fontId="11" fillId="3" borderId="11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13" xfId="0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1" fillId="3" borderId="14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14" fillId="3" borderId="2" xfId="0" applyFont="1" applyFill="1" applyBorder="1" applyAlignment="1" applyProtection="1">
      <alignment horizontal="left" vertical="center"/>
      <protection locked="0"/>
    </xf>
    <xf numFmtId="0" fontId="17" fillId="0" borderId="8" xfId="0" applyFont="1" applyFill="1" applyBorder="1" applyAlignment="1" applyProtection="1">
      <alignment horizontal="center" vertical="center"/>
    </xf>
    <xf numFmtId="165" fontId="5" fillId="3" borderId="2" xfId="0" applyNumberFormat="1" applyFont="1" applyFill="1" applyBorder="1" applyAlignment="1" applyProtection="1">
      <alignment horizontal="center" vertical="center"/>
      <protection locked="0"/>
    </xf>
    <xf numFmtId="14" fontId="6" fillId="0" borderId="2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1" fontId="15" fillId="0" borderId="0" xfId="0" applyNumberFormat="1" applyFont="1" applyFill="1" applyBorder="1" applyAlignment="1" applyProtection="1">
      <alignment horizontal="center" vertical="center" wrapText="1"/>
    </xf>
    <xf numFmtId="1" fontId="55" fillId="0" borderId="0" xfId="0" applyNumberFormat="1" applyFont="1" applyFill="1" applyBorder="1" applyAlignment="1" applyProtection="1">
      <alignment horizontal="left" vertical="center" wrapText="1"/>
    </xf>
    <xf numFmtId="1" fontId="15" fillId="3" borderId="2" xfId="0" applyNumberFormat="1" applyFont="1" applyFill="1" applyBorder="1" applyAlignment="1" applyProtection="1">
      <alignment horizontal="center" vertical="center"/>
      <protection locked="0"/>
    </xf>
    <xf numFmtId="14" fontId="8" fillId="0" borderId="0" xfId="0" applyNumberFormat="1" applyFont="1" applyFill="1" applyBorder="1" applyAlignment="1" applyProtection="1">
      <alignment horizontal="left" vertical="center"/>
    </xf>
    <xf numFmtId="14" fontId="16" fillId="0" borderId="0" xfId="0" applyNumberFormat="1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167" fontId="2" fillId="0" borderId="0" xfId="0" applyNumberFormat="1" applyFont="1" applyFill="1" applyBorder="1" applyAlignment="1" applyProtection="1">
      <alignment horizontal="left" vertical="center"/>
    </xf>
    <xf numFmtId="49" fontId="5" fillId="3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164" fontId="5" fillId="3" borderId="2" xfId="0" applyNumberFormat="1" applyFont="1" applyFill="1" applyBorder="1" applyAlignment="1" applyProtection="1">
      <alignment horizontal="center" vertical="center"/>
      <protection locked="0"/>
    </xf>
    <xf numFmtId="14" fontId="5" fillId="3" borderId="2" xfId="0" applyNumberFormat="1" applyFont="1" applyFill="1" applyBorder="1" applyAlignment="1" applyProtection="1">
      <alignment horizontal="center" vertical="center"/>
      <protection locked="0"/>
    </xf>
    <xf numFmtId="49" fontId="5" fillId="3" borderId="2" xfId="0" applyNumberFormat="1" applyFont="1" applyFill="1" applyBorder="1" applyAlignment="1" applyProtection="1">
      <alignment horizontal="left" vertical="center"/>
      <protection locked="0"/>
    </xf>
    <xf numFmtId="0" fontId="53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</xf>
    <xf numFmtId="0" fontId="1" fillId="0" borderId="2" xfId="0" quotePrefix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164" fontId="5" fillId="3" borderId="2" xfId="0" applyNumberFormat="1" applyFont="1" applyFill="1" applyBorder="1" applyAlignment="1" applyProtection="1">
      <alignment horizontal="left" vertical="center"/>
      <protection locked="0"/>
    </xf>
    <xf numFmtId="0" fontId="32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166" fontId="5" fillId="3" borderId="2" xfId="0" applyNumberFormat="1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left" vertical="center"/>
    </xf>
    <xf numFmtId="14" fontId="14" fillId="3" borderId="2" xfId="0" applyNumberFormat="1" applyFont="1" applyFill="1" applyBorder="1" applyAlignment="1" applyProtection="1">
      <alignment horizontal="left" vertical="center"/>
      <protection locked="0"/>
    </xf>
    <xf numFmtId="0" fontId="9" fillId="0" borderId="17" xfId="0" applyFont="1" applyFill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</xf>
    <xf numFmtId="0" fontId="9" fillId="0" borderId="19" xfId="0" applyFont="1" applyFill="1" applyBorder="1" applyAlignment="1" applyProtection="1">
      <alignment horizontal="center" vertical="center"/>
    </xf>
    <xf numFmtId="0" fontId="9" fillId="0" borderId="20" xfId="0" applyFont="1" applyFill="1" applyBorder="1" applyAlignment="1" applyProtection="1">
      <alignment horizontal="center" vertical="center"/>
    </xf>
    <xf numFmtId="0" fontId="3" fillId="3" borderId="21" xfId="0" applyFont="1" applyFill="1" applyBorder="1" applyAlignment="1" applyProtection="1">
      <alignment horizontal="left" vertical="center"/>
      <protection locked="0"/>
    </xf>
    <xf numFmtId="0" fontId="3" fillId="3" borderId="22" xfId="0" applyFont="1" applyFill="1" applyBorder="1" applyAlignment="1" applyProtection="1">
      <alignment horizontal="left" vertical="center"/>
      <protection locked="0"/>
    </xf>
    <xf numFmtId="0" fontId="3" fillId="3" borderId="23" xfId="0" applyFont="1" applyFill="1" applyBorder="1" applyAlignment="1" applyProtection="1">
      <alignment horizontal="left" vertical="center"/>
      <protection locked="0"/>
    </xf>
    <xf numFmtId="0" fontId="3" fillId="3" borderId="20" xfId="0" applyFont="1" applyFill="1" applyBorder="1" applyAlignment="1" applyProtection="1">
      <alignment horizontal="left" vertical="center"/>
      <protection locked="0"/>
    </xf>
    <xf numFmtId="14" fontId="3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3" borderId="18" xfId="0" applyFont="1" applyFill="1" applyBorder="1" applyAlignment="1" applyProtection="1">
      <alignment horizontal="center" vertical="center"/>
      <protection locked="0"/>
    </xf>
    <xf numFmtId="164" fontId="13" fillId="0" borderId="16" xfId="0" applyNumberFormat="1" applyFont="1" applyFill="1" applyBorder="1" applyAlignment="1" applyProtection="1">
      <alignment horizontal="center" vertical="center"/>
      <protection locked="0"/>
    </xf>
    <xf numFmtId="164" fontId="13" fillId="0" borderId="1" xfId="0" applyNumberFormat="1" applyFont="1" applyFill="1" applyBorder="1" applyAlignment="1" applyProtection="1">
      <alignment horizontal="center" vertical="center"/>
      <protection locked="0"/>
    </xf>
    <xf numFmtId="164" fontId="13" fillId="0" borderId="13" xfId="0" applyNumberFormat="1" applyFont="1" applyFill="1" applyBorder="1" applyAlignment="1" applyProtection="1">
      <alignment horizontal="center" vertical="center"/>
      <protection locked="0"/>
    </xf>
    <xf numFmtId="164" fontId="13" fillId="0" borderId="24" xfId="0" applyNumberFormat="1" applyFont="1" applyFill="1" applyBorder="1" applyAlignment="1" applyProtection="1">
      <alignment horizontal="center" vertical="center"/>
      <protection locked="0"/>
    </xf>
    <xf numFmtId="164" fontId="13" fillId="0" borderId="2" xfId="0" applyNumberFormat="1" applyFont="1" applyFill="1" applyBorder="1" applyAlignment="1" applyProtection="1">
      <alignment horizontal="center" vertical="center"/>
      <protection locked="0"/>
    </xf>
    <xf numFmtId="164" fontId="13" fillId="0" borderId="14" xfId="0" applyNumberFormat="1" applyFont="1" applyFill="1" applyBorder="1" applyAlignment="1" applyProtection="1">
      <alignment horizontal="center" vertical="center"/>
      <protection locked="0"/>
    </xf>
    <xf numFmtId="14" fontId="3" fillId="3" borderId="20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Alignment="1" applyProtection="1">
      <alignment horizontal="left" vertical="top"/>
    </xf>
    <xf numFmtId="0" fontId="10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justify" vertical="center" wrapText="1"/>
    </xf>
    <xf numFmtId="0" fontId="2" fillId="0" borderId="0" xfId="0" applyFont="1" applyFill="1" applyAlignment="1" applyProtection="1">
      <alignment horizontal="justify" vertical="center"/>
    </xf>
    <xf numFmtId="0" fontId="8" fillId="0" borderId="0" xfId="0" applyFont="1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14" fontId="35" fillId="0" borderId="2" xfId="0" applyNumberFormat="1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49" fillId="4" borderId="0" xfId="0" applyFont="1" applyFill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0" fillId="4" borderId="0" xfId="0" applyFont="1" applyFill="1" applyAlignment="1">
      <alignment horizontal="left" vertical="center" wrapText="1"/>
    </xf>
    <xf numFmtId="0" fontId="38" fillId="5" borderId="10" xfId="0" applyFont="1" applyFill="1" applyBorder="1" applyAlignment="1" applyProtection="1">
      <alignment horizontal="center" vertical="center"/>
      <protection locked="0"/>
    </xf>
    <xf numFmtId="0" fontId="38" fillId="5" borderId="25" xfId="0" applyFont="1" applyFill="1" applyBorder="1" applyAlignment="1" applyProtection="1">
      <alignment horizontal="center" vertical="center"/>
      <protection locked="0"/>
    </xf>
    <xf numFmtId="0" fontId="45" fillId="4" borderId="9" xfId="0" applyFont="1" applyFill="1" applyBorder="1" applyAlignment="1">
      <alignment horizontal="left" vertical="center"/>
    </xf>
    <xf numFmtId="0" fontId="45" fillId="4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2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0" fontId="38" fillId="4" borderId="0" xfId="0" applyFont="1" applyFill="1" applyBorder="1" applyAlignment="1" applyProtection="1">
      <alignment horizontal="center" vertical="center"/>
    </xf>
    <xf numFmtId="0" fontId="6" fillId="4" borderId="0" xfId="0" applyFont="1" applyFill="1" applyAlignment="1">
      <alignment horizontal="left" vertical="center" wrapText="1"/>
    </xf>
  </cellXfs>
  <cellStyles count="1">
    <cellStyle name="Standard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top style="hair">
          <color indexed="64"/>
        </top>
      </border>
    </dxf>
  </dxfs>
  <tableStyles count="0" defaultTableStyle="TableStyleMedium2" defaultPivotStyle="PivotStyleLight16"/>
  <colors>
    <mruColors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9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112</xdr:col>
          <xdr:colOff>0</xdr:colOff>
          <xdr:row>1</xdr:row>
          <xdr:rowOff>133350</xdr:rowOff>
        </xdr:from>
        <xdr:to>
          <xdr:col>116</xdr:col>
          <xdr:colOff>114300</xdr:colOff>
          <xdr:row>5</xdr:row>
          <xdr:rowOff>28575</xdr:rowOff>
        </xdr:to>
        <xdr:sp macro="" textlink="">
          <xdr:nvSpPr>
            <xdr:cNvPr id="3098" name="CommandButton1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89</xdr:col>
      <xdr:colOff>38100</xdr:colOff>
      <xdr:row>2</xdr:row>
      <xdr:rowOff>47625</xdr:rowOff>
    </xdr:from>
    <xdr:to>
      <xdr:col>109</xdr:col>
      <xdr:colOff>47625</xdr:colOff>
      <xdr:row>3</xdr:row>
      <xdr:rowOff>104775</xdr:rowOff>
    </xdr:to>
    <xdr:pic>
      <xdr:nvPicPr>
        <xdr:cNvPr id="3104" name="Picture 32" descr="LOGO_WM_Schwar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371475"/>
          <a:ext cx="11525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112</xdr:col>
      <xdr:colOff>0</xdr:colOff>
      <xdr:row>5</xdr:row>
      <xdr:rowOff>114300</xdr:rowOff>
    </xdr:from>
    <xdr:to>
      <xdr:col>117</xdr:col>
      <xdr:colOff>533400</xdr:colOff>
      <xdr:row>9</xdr:row>
      <xdr:rowOff>66675</xdr:rowOff>
    </xdr:to>
    <xdr:sp macro="" textlink="">
      <xdr:nvSpPr>
        <xdr:cNvPr id="4" name="Text Box 16"/>
        <xdr:cNvSpPr txBox="1">
          <a:spLocks noChangeArrowheads="1"/>
        </xdr:cNvSpPr>
      </xdr:nvSpPr>
      <xdr:spPr bwMode="auto">
        <a:xfrm>
          <a:off x="7743825" y="781050"/>
          <a:ext cx="2771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Hinweis: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Wenn im Druckermenü der Drucker ausgewählt wurde, dann bitte auf "Abrechen" bzw. auf "Schließen" Klicken.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</xdr:row>
          <xdr:rowOff>28575</xdr:rowOff>
        </xdr:from>
        <xdr:to>
          <xdr:col>11</xdr:col>
          <xdr:colOff>714375</xdr:colOff>
          <xdr:row>2</xdr:row>
          <xdr:rowOff>228600</xdr:rowOff>
        </xdr:to>
        <xdr:sp macro="" textlink="">
          <xdr:nvSpPr>
            <xdr:cNvPr id="65537" name="CommandButton1" hidden="1">
              <a:extLst>
                <a:ext uri="{63B3BB69-23CF-44E3-9099-C40C66FF867C}">
                  <a14:compatExt spid="_x0000_s65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7</xdr:row>
          <xdr:rowOff>0</xdr:rowOff>
        </xdr:from>
        <xdr:to>
          <xdr:col>14</xdr:col>
          <xdr:colOff>438150</xdr:colOff>
          <xdr:row>34</xdr:row>
          <xdr:rowOff>57150</xdr:rowOff>
        </xdr:to>
        <xdr:pic>
          <xdr:nvPicPr>
            <xdr:cNvPr id="4" name="Grafik 3"/>
            <xdr:cNvPicPr>
              <a:picLocks noChangeAspect="1" noChangeArrowheads="1"/>
              <a:extLst>
                <a:ext uri="{84589F7E-364E-4C9E-8A38-B11213B215E9}">
                  <a14:cameraTool cellRange="Data!$A$1:$D$21" spid="_x0000_s6569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791200" y="1552575"/>
              <a:ext cx="4067175" cy="5210175"/>
            </a:xfrm>
            <a:prstGeom prst="rect">
              <a:avLst/>
            </a:prstGeom>
            <a:noFill/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0</xdr:rowOff>
        </xdr:from>
        <xdr:to>
          <xdr:col>13</xdr:col>
          <xdr:colOff>85725</xdr:colOff>
          <xdr:row>33</xdr:row>
          <xdr:rowOff>28575</xdr:rowOff>
        </xdr:to>
        <xdr:pic>
          <xdr:nvPicPr>
            <xdr:cNvPr id="4" name="Grafik 3"/>
            <xdr:cNvPicPr>
              <a:picLocks noChangeAspect="1" noChangeArrowheads="1"/>
              <a:extLst>
                <a:ext uri="{84589F7E-364E-4C9E-8A38-B11213B215E9}">
                  <a14:cameraTool cellRange="Data!$A$1:$D$21" spid="_x0000_s6867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029200" y="647700"/>
              <a:ext cx="4067175" cy="5210175"/>
            </a:xfrm>
            <a:prstGeom prst="rect">
              <a:avLst/>
            </a:prstGeom>
            <a:noFill/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</xdr:row>
          <xdr:rowOff>85725</xdr:rowOff>
        </xdr:from>
        <xdr:to>
          <xdr:col>13</xdr:col>
          <xdr:colOff>95250</xdr:colOff>
          <xdr:row>3</xdr:row>
          <xdr:rowOff>123825</xdr:rowOff>
        </xdr:to>
        <xdr:sp macro="" textlink="">
          <xdr:nvSpPr>
            <xdr:cNvPr id="68655" name="CommandButton1" hidden="1">
              <a:extLst>
                <a:ext uri="{63B3BB69-23CF-44E3-9099-C40C66FF867C}">
                  <a14:compatExt spid="_x0000_s68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0</xdr:rowOff>
        </xdr:from>
        <xdr:to>
          <xdr:col>13</xdr:col>
          <xdr:colOff>85725</xdr:colOff>
          <xdr:row>33</xdr:row>
          <xdr:rowOff>28575</xdr:rowOff>
        </xdr:to>
        <xdr:pic>
          <xdr:nvPicPr>
            <xdr:cNvPr id="5" name="Grafik 4"/>
            <xdr:cNvPicPr>
              <a:picLocks noChangeAspect="1" noChangeArrowheads="1"/>
              <a:extLst>
                <a:ext uri="{84589F7E-364E-4C9E-8A38-B11213B215E9}">
                  <a14:cameraTool cellRange="Data!$A$1:$D$21" spid="_x0000_s6662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029200" y="647700"/>
              <a:ext cx="4067175" cy="5210175"/>
            </a:xfrm>
            <a:prstGeom prst="rect">
              <a:avLst/>
            </a:prstGeom>
            <a:noFill/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2.emf"/><Relationship Id="rId5" Type="http://schemas.openxmlformats.org/officeDocument/2006/relationships/control" Target="../activeX/activeX1.xml"/><Relationship Id="rId4" Type="http://schemas.openxmlformats.org/officeDocument/2006/relationships/image" Target="../media/image1.png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5.emf"/><Relationship Id="rId5" Type="http://schemas.openxmlformats.org/officeDocument/2006/relationships/control" Target="../activeX/activeX2.xml"/><Relationship Id="rId4" Type="http://schemas.openxmlformats.org/officeDocument/2006/relationships/image" Target="../media/image4.png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9.emf"/><Relationship Id="rId5" Type="http://schemas.openxmlformats.org/officeDocument/2006/relationships/control" Target="../activeX/activeX3.xml"/><Relationship Id="rId4" Type="http://schemas.openxmlformats.org/officeDocument/2006/relationships/image" Target="../media/image8.png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image" Target="../media/image10.png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02" enableFormatConditionsCalculation="0">
    <tabColor rgb="FF008000"/>
    <pageSetUpPr autoPageBreaks="0"/>
  </sheetPr>
  <dimension ref="A1:IF1171"/>
  <sheetViews>
    <sheetView showGridLines="0" showRowColHeaders="0" zoomScaleNormal="100" workbookViewId="0">
      <selection activeCell="EG13" sqref="EG13:FJ15"/>
    </sheetView>
  </sheetViews>
  <sheetFormatPr baseColWidth="10" defaultRowHeight="14.25"/>
  <cols>
    <col min="1" max="1" width="11.42578125" style="5" customWidth="1"/>
    <col min="2" max="2" width="2.7109375" style="5" customWidth="1"/>
    <col min="3" max="166" width="0.85546875" style="5" customWidth="1"/>
    <col min="167" max="167" width="2.7109375" style="5" customWidth="1"/>
    <col min="168" max="170" width="6.7109375" style="5" customWidth="1"/>
    <col min="171" max="239" width="11.42578125" style="5" customWidth="1"/>
    <col min="240" max="240" width="11.42578125" customWidth="1"/>
    <col min="241" max="16384" width="11.42578125" style="5"/>
  </cols>
  <sheetData>
    <row r="1" spans="1:240">
      <c r="FM1" s="22"/>
      <c r="IF1" s="7"/>
    </row>
    <row r="2" spans="1:240">
      <c r="A2" s="107">
        <f>IF(TNL!BE18&lt;&gt;"",RS!I35,0)</f>
        <v>0</v>
      </c>
      <c r="B2" s="138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138"/>
      <c r="IF2" s="7"/>
    </row>
    <row r="3" spans="1:240" ht="18" customHeight="1">
      <c r="A3" s="107">
        <f>IF(TNL!CF18&lt;&gt;"",'RS 4'!I35,0)</f>
        <v>0</v>
      </c>
      <c r="B3" s="138"/>
      <c r="C3" s="141" t="s">
        <v>58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  <c r="EK3" s="141"/>
      <c r="EL3" s="141"/>
      <c r="EM3" s="141"/>
      <c r="EN3" s="141"/>
      <c r="EO3" s="141"/>
      <c r="EP3" s="141"/>
      <c r="EQ3" s="141"/>
      <c r="ER3" s="141"/>
      <c r="ES3" s="141"/>
      <c r="ET3" s="141"/>
      <c r="EU3" s="141"/>
      <c r="EV3" s="141"/>
      <c r="EW3" s="141"/>
      <c r="EX3" s="141"/>
      <c r="EY3" s="141"/>
      <c r="EZ3" s="141"/>
      <c r="FA3" s="141"/>
      <c r="FB3" s="141"/>
      <c r="FC3" s="141"/>
      <c r="FD3" s="141"/>
      <c r="FE3" s="141"/>
      <c r="FF3" s="141"/>
      <c r="FG3" s="141"/>
      <c r="FH3" s="141"/>
      <c r="FI3" s="141"/>
      <c r="FJ3" s="141"/>
      <c r="FK3" s="138"/>
      <c r="FM3" s="22"/>
      <c r="FN3" s="18"/>
      <c r="IF3" s="5"/>
    </row>
    <row r="4" spans="1:240" ht="15" customHeight="1">
      <c r="A4" s="108">
        <f>SUM(A2:A3)</f>
        <v>0</v>
      </c>
      <c r="B4" s="138"/>
      <c r="C4" s="142" t="s">
        <v>35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  <c r="FA4" s="142"/>
      <c r="FB4" s="142"/>
      <c r="FC4" s="142"/>
      <c r="FD4" s="142"/>
      <c r="FE4" s="142"/>
      <c r="FF4" s="142"/>
      <c r="FG4" s="142"/>
      <c r="FH4" s="142"/>
      <c r="FI4" s="142"/>
      <c r="FJ4" s="142"/>
      <c r="FK4" s="138"/>
      <c r="FM4" s="22"/>
      <c r="FN4" s="18"/>
      <c r="IF4" s="5"/>
    </row>
    <row r="5" spans="1:240" ht="9.9499999999999993" customHeight="1">
      <c r="B5" s="138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  <c r="EH5" s="142"/>
      <c r="EI5" s="142"/>
      <c r="EJ5" s="142"/>
      <c r="EK5" s="142"/>
      <c r="EL5" s="142"/>
      <c r="EM5" s="142"/>
      <c r="EN5" s="142"/>
      <c r="EO5" s="142"/>
      <c r="EP5" s="142"/>
      <c r="EQ5" s="142"/>
      <c r="ER5" s="142"/>
      <c r="ES5" s="142"/>
      <c r="ET5" s="142"/>
      <c r="EU5" s="142"/>
      <c r="EV5" s="142"/>
      <c r="EW5" s="142"/>
      <c r="EX5" s="142"/>
      <c r="EY5" s="142"/>
      <c r="EZ5" s="142"/>
      <c r="FA5" s="142"/>
      <c r="FB5" s="142"/>
      <c r="FC5" s="142"/>
      <c r="FD5" s="142"/>
      <c r="FE5" s="142"/>
      <c r="FF5" s="142"/>
      <c r="FG5" s="142"/>
      <c r="FH5" s="142"/>
      <c r="FI5" s="142"/>
      <c r="FJ5" s="142"/>
      <c r="FK5" s="138"/>
      <c r="FM5" s="22"/>
      <c r="FN5" s="18"/>
      <c r="IF5" s="5"/>
    </row>
    <row r="6" spans="1:240" ht="15" customHeight="1">
      <c r="B6" s="138"/>
      <c r="C6" s="214" t="str">
        <f>IF(TNL!C18&lt;&gt;"",TNL!C18,"")</f>
        <v/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5"/>
      <c r="BN6" s="143" t="str">
        <f>IF(TNL!BE18&amp;TNL!CF18&lt;&gt;"",TNL!BE18&amp;TNL!CF18,"")</f>
        <v/>
      </c>
      <c r="BO6" s="144"/>
      <c r="BP6" s="145"/>
      <c r="BQ6" s="212" t="s">
        <v>78</v>
      </c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213"/>
      <c r="CE6" s="213"/>
      <c r="CF6" s="213"/>
      <c r="CG6" s="213"/>
      <c r="CH6" s="213"/>
      <c r="CI6" s="213"/>
      <c r="CJ6" s="213"/>
      <c r="CK6" s="213"/>
      <c r="CL6" s="213"/>
      <c r="CM6" s="213"/>
      <c r="CN6" s="213"/>
      <c r="CO6" s="213"/>
      <c r="CP6" s="213"/>
      <c r="CQ6" s="213"/>
      <c r="CR6" s="213"/>
      <c r="CS6" s="213"/>
      <c r="CT6" s="213"/>
      <c r="CU6" s="213"/>
      <c r="CV6" s="213"/>
      <c r="CW6" s="213"/>
      <c r="CX6" s="213"/>
      <c r="CY6" s="213"/>
      <c r="CZ6" s="213"/>
      <c r="DA6" s="213"/>
      <c r="DB6" s="213"/>
      <c r="DC6" s="213"/>
      <c r="DD6" s="213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T6" s="164"/>
      <c r="FU6" s="164"/>
      <c r="FV6" s="164"/>
      <c r="FW6" s="164"/>
      <c r="FX6" s="14"/>
      <c r="FY6" s="14"/>
      <c r="FZ6" s="14"/>
      <c r="GA6" s="164"/>
      <c r="GB6" s="164"/>
      <c r="GC6" s="164"/>
      <c r="GD6" s="164"/>
      <c r="IF6" s="5"/>
    </row>
    <row r="7" spans="1:240" ht="9.9499999999999993" customHeight="1"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138"/>
      <c r="EF7" s="138"/>
      <c r="EG7" s="138"/>
      <c r="EH7" s="138"/>
      <c r="EI7" s="138"/>
      <c r="EJ7" s="138"/>
      <c r="EK7" s="138"/>
      <c r="EL7" s="138"/>
      <c r="EM7" s="138"/>
      <c r="EN7" s="138"/>
      <c r="EO7" s="138"/>
      <c r="EP7" s="138"/>
      <c r="EQ7" s="138"/>
      <c r="ER7" s="138"/>
      <c r="ES7" s="138"/>
      <c r="ET7" s="138"/>
      <c r="EU7" s="138"/>
      <c r="EV7" s="138"/>
      <c r="EW7" s="138"/>
      <c r="EX7" s="138"/>
      <c r="EY7" s="138"/>
      <c r="EZ7" s="138"/>
      <c r="FA7" s="138"/>
      <c r="FB7" s="138"/>
      <c r="FC7" s="138"/>
      <c r="FD7" s="138"/>
      <c r="FE7" s="138"/>
      <c r="FF7" s="138"/>
      <c r="FG7" s="138"/>
      <c r="FH7" s="138"/>
      <c r="FI7" s="138"/>
      <c r="FJ7" s="138"/>
      <c r="FK7" s="138"/>
      <c r="IF7" s="5"/>
    </row>
    <row r="8" spans="1:240" s="8" customFormat="1" ht="15" customHeight="1">
      <c r="B8" s="138"/>
      <c r="C8" s="139" t="s">
        <v>20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40" t="str">
        <f>IF(TNL!C15&lt;&gt;"",TNL!C15,"")</f>
        <v/>
      </c>
      <c r="X8" s="140"/>
      <c r="Y8" s="140"/>
      <c r="Z8" s="140"/>
      <c r="AA8" s="140"/>
      <c r="AB8" s="140"/>
      <c r="AC8" s="140"/>
      <c r="AD8" s="140"/>
      <c r="AE8" s="9"/>
      <c r="AF8" s="10"/>
      <c r="AG8" s="140" t="str">
        <f>IF(TNL!L15&lt;&gt;"",TNL!L15,"")</f>
        <v/>
      </c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2"/>
      <c r="CF8" s="142"/>
      <c r="CG8" s="142"/>
      <c r="CH8" s="142"/>
      <c r="CI8" s="139" t="s">
        <v>17</v>
      </c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62" t="str">
        <f>IF(TNL!AN9&lt;&gt;"",TNL!AN9,"")</f>
        <v/>
      </c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2"/>
      <c r="ED8" s="162"/>
      <c r="EE8" s="162"/>
      <c r="EF8" s="162"/>
      <c r="EG8" s="162"/>
      <c r="EH8" s="162"/>
      <c r="EI8" s="162"/>
      <c r="EJ8" s="162"/>
      <c r="EK8" s="162"/>
      <c r="EL8" s="162"/>
      <c r="EM8" s="162"/>
      <c r="EN8" s="162"/>
      <c r="EO8" s="162"/>
      <c r="EP8" s="162"/>
      <c r="EQ8" s="162"/>
      <c r="ER8" s="162"/>
      <c r="ES8" s="162"/>
      <c r="ET8" s="162"/>
      <c r="EU8" s="162"/>
      <c r="EV8" s="162"/>
      <c r="EW8" s="162"/>
      <c r="EX8" s="162"/>
      <c r="EY8" s="162"/>
      <c r="EZ8" s="162"/>
      <c r="FA8" s="162"/>
      <c r="FB8" s="162"/>
      <c r="FC8" s="162"/>
      <c r="FD8" s="162"/>
      <c r="FE8" s="162"/>
      <c r="FF8" s="162"/>
      <c r="FG8" s="162"/>
      <c r="FH8" s="162"/>
      <c r="FI8" s="162"/>
      <c r="FJ8" s="162"/>
      <c r="FK8" s="138"/>
    </row>
    <row r="9" spans="1:240" s="8" customFormat="1" ht="9.9499999999999993" customHeight="1">
      <c r="B9" s="138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38"/>
    </row>
    <row r="10" spans="1:240" s="8" customFormat="1" ht="15" customHeight="1">
      <c r="B10" s="138"/>
      <c r="C10" s="139" t="s">
        <v>21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40" t="str">
        <f>IF(TNL!AN13&lt;&gt;"",TNL!AN13,"")</f>
        <v/>
      </c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2"/>
      <c r="BC10" s="142"/>
      <c r="BD10" s="142"/>
      <c r="BE10" s="142"/>
      <c r="BF10" s="142"/>
      <c r="BG10" s="142"/>
      <c r="BH10" s="142"/>
      <c r="BI10" s="142" t="s">
        <v>22</v>
      </c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63" t="str">
        <f>IF(BN6&lt;&gt;"",A4,"")</f>
        <v/>
      </c>
      <c r="CG10" s="163"/>
      <c r="CH10" s="163"/>
      <c r="CI10" s="163"/>
      <c r="CJ10" s="163"/>
      <c r="CK10" s="163"/>
      <c r="CL10" s="163"/>
      <c r="CM10" s="163"/>
      <c r="CN10" s="163"/>
      <c r="CO10" s="142" t="s">
        <v>63</v>
      </c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39" t="s">
        <v>23</v>
      </c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42"/>
      <c r="DX10" s="142"/>
      <c r="DY10" s="165" t="s">
        <v>13</v>
      </c>
      <c r="DZ10" s="165"/>
      <c r="EA10" s="165"/>
      <c r="EB10" s="165"/>
      <c r="EC10" s="165"/>
      <c r="ED10" s="146" t="str">
        <f>IF(TNL!C13&lt;&gt;"",TNL!C13,"")</f>
        <v/>
      </c>
      <c r="EE10" s="146"/>
      <c r="EF10" s="146"/>
      <c r="EG10" s="146"/>
      <c r="EH10" s="146"/>
      <c r="EI10" s="146"/>
      <c r="EJ10" s="146"/>
      <c r="EK10" s="146"/>
      <c r="EL10" s="146"/>
      <c r="EM10" s="146"/>
      <c r="EN10" s="146"/>
      <c r="EO10" s="146"/>
      <c r="EP10" s="146"/>
      <c r="EQ10" s="146"/>
      <c r="ER10" s="165" t="s">
        <v>14</v>
      </c>
      <c r="ES10" s="165"/>
      <c r="ET10" s="165"/>
      <c r="EU10" s="165"/>
      <c r="EV10" s="165"/>
      <c r="EW10" s="146" t="str">
        <f>IF(TNL!V13&lt;&gt;"",TNL!V13,"")</f>
        <v/>
      </c>
      <c r="EX10" s="146"/>
      <c r="EY10" s="146"/>
      <c r="EZ10" s="146"/>
      <c r="FA10" s="146"/>
      <c r="FB10" s="146"/>
      <c r="FC10" s="146"/>
      <c r="FD10" s="146"/>
      <c r="FE10" s="146"/>
      <c r="FF10" s="146"/>
      <c r="FG10" s="146"/>
      <c r="FH10" s="146"/>
      <c r="FI10" s="146"/>
      <c r="FJ10" s="146"/>
      <c r="FK10" s="138"/>
    </row>
    <row r="11" spans="1:240" ht="9.9499999999999993" customHeight="1"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8"/>
      <c r="ES11" s="138"/>
      <c r="ET11" s="138"/>
      <c r="EU11" s="138"/>
      <c r="EV11" s="138"/>
      <c r="EW11" s="138"/>
      <c r="EX11" s="138"/>
      <c r="EY11" s="138"/>
      <c r="EZ11" s="138"/>
      <c r="FA11" s="138"/>
      <c r="FB11" s="138"/>
      <c r="FC11" s="138"/>
      <c r="FD11" s="138"/>
      <c r="FE11" s="138"/>
      <c r="FF11" s="138"/>
      <c r="FG11" s="138"/>
      <c r="FH11" s="138"/>
      <c r="FI11" s="138"/>
      <c r="FJ11" s="138"/>
      <c r="FK11" s="138"/>
      <c r="IF11" s="5"/>
    </row>
    <row r="12" spans="1:240" ht="20.100000000000001" customHeight="1">
      <c r="B12" s="138"/>
      <c r="C12" s="147" t="s">
        <v>24</v>
      </c>
      <c r="D12" s="148"/>
      <c r="E12" s="148"/>
      <c r="F12" s="148"/>
      <c r="G12" s="148"/>
      <c r="H12" s="149"/>
      <c r="I12" s="150" t="s">
        <v>25</v>
      </c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2"/>
      <c r="BM12" s="153" t="s">
        <v>10</v>
      </c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5"/>
      <c r="CC12" s="156" t="s">
        <v>26</v>
      </c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 t="s">
        <v>27</v>
      </c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6"/>
      <c r="EG12" s="153" t="s">
        <v>28</v>
      </c>
      <c r="EH12" s="154"/>
      <c r="EI12" s="154"/>
      <c r="EJ12" s="154"/>
      <c r="EK12" s="154"/>
      <c r="EL12" s="154"/>
      <c r="EM12" s="154"/>
      <c r="EN12" s="154"/>
      <c r="EO12" s="154"/>
      <c r="EP12" s="154"/>
      <c r="EQ12" s="154"/>
      <c r="ER12" s="154"/>
      <c r="ES12" s="154"/>
      <c r="ET12" s="154"/>
      <c r="EU12" s="154"/>
      <c r="EV12" s="154"/>
      <c r="EW12" s="154"/>
      <c r="EX12" s="154"/>
      <c r="EY12" s="154"/>
      <c r="EZ12" s="154"/>
      <c r="FA12" s="154"/>
      <c r="FB12" s="154"/>
      <c r="FC12" s="154"/>
      <c r="FD12" s="154"/>
      <c r="FE12" s="154"/>
      <c r="FF12" s="154"/>
      <c r="FG12" s="154"/>
      <c r="FH12" s="154"/>
      <c r="FI12" s="154"/>
      <c r="FJ12" s="155"/>
      <c r="FK12" s="138"/>
      <c r="IF12" s="5"/>
    </row>
    <row r="13" spans="1:240" ht="3" customHeight="1">
      <c r="B13" s="138"/>
      <c r="C13" s="198">
        <v>1</v>
      </c>
      <c r="D13" s="199"/>
      <c r="E13" s="199"/>
      <c r="F13" s="199"/>
      <c r="G13" s="199"/>
      <c r="H13" s="128"/>
      <c r="I13" s="131"/>
      <c r="J13" s="159" t="str">
        <f>IF(TNL!I23&lt;&gt;"",TNL!I23&amp;", "&amp;TNL!AK23,"")</f>
        <v/>
      </c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80" t="str">
        <f>IF(TNL!BM23&lt;&gt;"",TNL!BM23,"")</f>
        <v/>
      </c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2"/>
      <c r="CC13" s="131"/>
      <c r="CD13" s="132"/>
      <c r="CE13" s="132"/>
      <c r="CF13" s="132"/>
      <c r="CG13" s="135"/>
      <c r="CH13" s="177" t="s">
        <v>29</v>
      </c>
      <c r="CI13" s="177"/>
      <c r="CJ13" s="177"/>
      <c r="CK13" s="177"/>
      <c r="CL13" s="177"/>
      <c r="CM13" s="177"/>
      <c r="CN13" s="177"/>
      <c r="CO13" s="177"/>
      <c r="CP13" s="128"/>
      <c r="CQ13" s="131"/>
      <c r="CR13" s="132"/>
      <c r="CS13" s="132"/>
      <c r="CT13" s="132"/>
      <c r="CU13" s="135"/>
      <c r="CV13" s="177" t="s">
        <v>30</v>
      </c>
      <c r="CW13" s="177"/>
      <c r="CX13" s="177"/>
      <c r="CY13" s="177"/>
      <c r="CZ13" s="177"/>
      <c r="DA13" s="177"/>
      <c r="DB13" s="177"/>
      <c r="DC13" s="177"/>
      <c r="DD13" s="128"/>
      <c r="DE13" s="131"/>
      <c r="DF13" s="132"/>
      <c r="DG13" s="132"/>
      <c r="DH13" s="132"/>
      <c r="DI13" s="135"/>
      <c r="DJ13" s="177" t="s">
        <v>29</v>
      </c>
      <c r="DK13" s="177"/>
      <c r="DL13" s="177"/>
      <c r="DM13" s="177"/>
      <c r="DN13" s="177"/>
      <c r="DO13" s="177"/>
      <c r="DP13" s="177"/>
      <c r="DQ13" s="177"/>
      <c r="DR13" s="128"/>
      <c r="DS13" s="131"/>
      <c r="DT13" s="132"/>
      <c r="DU13" s="132"/>
      <c r="DV13" s="132"/>
      <c r="DW13" s="135"/>
      <c r="DX13" s="177" t="s">
        <v>30</v>
      </c>
      <c r="DY13" s="177"/>
      <c r="DZ13" s="177"/>
      <c r="EA13" s="177"/>
      <c r="EB13" s="177"/>
      <c r="EC13" s="177"/>
      <c r="ED13" s="177"/>
      <c r="EE13" s="177"/>
      <c r="EF13" s="128"/>
      <c r="EG13" s="166"/>
      <c r="EH13" s="166"/>
      <c r="EI13" s="166"/>
      <c r="EJ13" s="166"/>
      <c r="EK13" s="166"/>
      <c r="EL13" s="166"/>
      <c r="EM13" s="166"/>
      <c r="EN13" s="166"/>
      <c r="EO13" s="166"/>
      <c r="EP13" s="166"/>
      <c r="EQ13" s="166"/>
      <c r="ER13" s="166"/>
      <c r="ES13" s="166"/>
      <c r="ET13" s="166"/>
      <c r="EU13" s="166"/>
      <c r="EV13" s="166"/>
      <c r="EW13" s="166"/>
      <c r="EX13" s="166"/>
      <c r="EY13" s="166"/>
      <c r="EZ13" s="166"/>
      <c r="FA13" s="166"/>
      <c r="FB13" s="166"/>
      <c r="FC13" s="166"/>
      <c r="FD13" s="166"/>
      <c r="FE13" s="166"/>
      <c r="FF13" s="166"/>
      <c r="FG13" s="166"/>
      <c r="FH13" s="166"/>
      <c r="FI13" s="166"/>
      <c r="FJ13" s="166"/>
      <c r="FK13" s="138"/>
      <c r="IF13" s="5"/>
    </row>
    <row r="14" spans="1:240" ht="9" customHeight="1">
      <c r="B14" s="138"/>
      <c r="C14" s="200"/>
      <c r="D14" s="201"/>
      <c r="E14" s="201"/>
      <c r="F14" s="201"/>
      <c r="G14" s="201"/>
      <c r="H14" s="129"/>
      <c r="I14" s="157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83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5"/>
      <c r="CC14" s="167"/>
      <c r="CD14" s="168"/>
      <c r="CE14" s="169" t="str">
        <f>IF(CS14="x","",IF(J13&lt;&gt;"","X",""))</f>
        <v/>
      </c>
      <c r="CF14" s="170"/>
      <c r="CG14" s="136"/>
      <c r="CH14" s="178"/>
      <c r="CI14" s="178"/>
      <c r="CJ14" s="178"/>
      <c r="CK14" s="178"/>
      <c r="CL14" s="178"/>
      <c r="CM14" s="178"/>
      <c r="CN14" s="178"/>
      <c r="CO14" s="178"/>
      <c r="CP14" s="129"/>
      <c r="CQ14" s="167"/>
      <c r="CR14" s="168"/>
      <c r="CS14" s="171"/>
      <c r="CT14" s="172"/>
      <c r="CU14" s="136"/>
      <c r="CV14" s="178"/>
      <c r="CW14" s="178"/>
      <c r="CX14" s="178"/>
      <c r="CY14" s="178"/>
      <c r="CZ14" s="178"/>
      <c r="DA14" s="178"/>
      <c r="DB14" s="178"/>
      <c r="DC14" s="178"/>
      <c r="DD14" s="129"/>
      <c r="DE14" s="167"/>
      <c r="DF14" s="168"/>
      <c r="DG14" s="169" t="str">
        <f>IF(DU14="x","",IF(J13&lt;&gt;"","X",""))</f>
        <v/>
      </c>
      <c r="DH14" s="170"/>
      <c r="DI14" s="136"/>
      <c r="DJ14" s="178"/>
      <c r="DK14" s="178"/>
      <c r="DL14" s="178"/>
      <c r="DM14" s="178"/>
      <c r="DN14" s="178"/>
      <c r="DO14" s="178"/>
      <c r="DP14" s="178"/>
      <c r="DQ14" s="178"/>
      <c r="DR14" s="129"/>
      <c r="DS14" s="173"/>
      <c r="DT14" s="174"/>
      <c r="DU14" s="171"/>
      <c r="DV14" s="172"/>
      <c r="DW14" s="136"/>
      <c r="DX14" s="178"/>
      <c r="DY14" s="178"/>
      <c r="DZ14" s="178"/>
      <c r="EA14" s="178"/>
      <c r="EB14" s="178"/>
      <c r="EC14" s="178"/>
      <c r="ED14" s="178"/>
      <c r="EE14" s="178"/>
      <c r="EF14" s="129"/>
      <c r="EG14" s="166"/>
      <c r="EH14" s="166"/>
      <c r="EI14" s="166"/>
      <c r="EJ14" s="166"/>
      <c r="EK14" s="166"/>
      <c r="EL14" s="166"/>
      <c r="EM14" s="166"/>
      <c r="EN14" s="166"/>
      <c r="EO14" s="166"/>
      <c r="EP14" s="166"/>
      <c r="EQ14" s="166"/>
      <c r="ER14" s="166"/>
      <c r="ES14" s="166"/>
      <c r="ET14" s="166"/>
      <c r="EU14" s="166"/>
      <c r="EV14" s="166"/>
      <c r="EW14" s="166"/>
      <c r="EX14" s="166"/>
      <c r="EY14" s="166"/>
      <c r="EZ14" s="166"/>
      <c r="FA14" s="166"/>
      <c r="FB14" s="166"/>
      <c r="FC14" s="166"/>
      <c r="FD14" s="166"/>
      <c r="FE14" s="166"/>
      <c r="FF14" s="166"/>
      <c r="FG14" s="166"/>
      <c r="FH14" s="166"/>
      <c r="FI14" s="166"/>
      <c r="FJ14" s="166"/>
      <c r="FK14" s="138"/>
      <c r="IF14" s="5"/>
    </row>
    <row r="15" spans="1:240" ht="3" customHeight="1">
      <c r="B15" s="138"/>
      <c r="C15" s="202"/>
      <c r="D15" s="203"/>
      <c r="E15" s="203"/>
      <c r="F15" s="203"/>
      <c r="G15" s="203"/>
      <c r="H15" s="130"/>
      <c r="I15" s="158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86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8"/>
      <c r="CC15" s="175"/>
      <c r="CD15" s="176"/>
      <c r="CE15" s="176"/>
      <c r="CF15" s="176"/>
      <c r="CG15" s="137"/>
      <c r="CH15" s="179"/>
      <c r="CI15" s="179"/>
      <c r="CJ15" s="179"/>
      <c r="CK15" s="179"/>
      <c r="CL15" s="179"/>
      <c r="CM15" s="179"/>
      <c r="CN15" s="179"/>
      <c r="CO15" s="179"/>
      <c r="CP15" s="130"/>
      <c r="CQ15" s="175"/>
      <c r="CR15" s="176"/>
      <c r="CS15" s="176"/>
      <c r="CT15" s="176"/>
      <c r="CU15" s="137"/>
      <c r="CV15" s="179"/>
      <c r="CW15" s="179"/>
      <c r="CX15" s="179"/>
      <c r="CY15" s="179"/>
      <c r="CZ15" s="179"/>
      <c r="DA15" s="179"/>
      <c r="DB15" s="179"/>
      <c r="DC15" s="179"/>
      <c r="DD15" s="130"/>
      <c r="DE15" s="175"/>
      <c r="DF15" s="176"/>
      <c r="DG15" s="176"/>
      <c r="DH15" s="176"/>
      <c r="DI15" s="137"/>
      <c r="DJ15" s="179"/>
      <c r="DK15" s="179"/>
      <c r="DL15" s="179"/>
      <c r="DM15" s="179"/>
      <c r="DN15" s="179"/>
      <c r="DO15" s="179"/>
      <c r="DP15" s="179"/>
      <c r="DQ15" s="179"/>
      <c r="DR15" s="130"/>
      <c r="DS15" s="189"/>
      <c r="DT15" s="190"/>
      <c r="DU15" s="190"/>
      <c r="DV15" s="190"/>
      <c r="DW15" s="137"/>
      <c r="DX15" s="179"/>
      <c r="DY15" s="179"/>
      <c r="DZ15" s="179"/>
      <c r="EA15" s="179"/>
      <c r="EB15" s="179"/>
      <c r="EC15" s="179"/>
      <c r="ED15" s="179"/>
      <c r="EE15" s="179"/>
      <c r="EF15" s="130"/>
      <c r="EG15" s="166"/>
      <c r="EH15" s="166"/>
      <c r="EI15" s="166"/>
      <c r="EJ15" s="166"/>
      <c r="EK15" s="166"/>
      <c r="EL15" s="166"/>
      <c r="EM15" s="166"/>
      <c r="EN15" s="166"/>
      <c r="EO15" s="166"/>
      <c r="EP15" s="166"/>
      <c r="EQ15" s="166"/>
      <c r="ER15" s="166"/>
      <c r="ES15" s="166"/>
      <c r="ET15" s="166"/>
      <c r="EU15" s="166"/>
      <c r="EV15" s="166"/>
      <c r="EW15" s="166"/>
      <c r="EX15" s="166"/>
      <c r="EY15" s="166"/>
      <c r="EZ15" s="166"/>
      <c r="FA15" s="166"/>
      <c r="FB15" s="166"/>
      <c r="FC15" s="166"/>
      <c r="FD15" s="166"/>
      <c r="FE15" s="166"/>
      <c r="FF15" s="166"/>
      <c r="FG15" s="166"/>
      <c r="FH15" s="166"/>
      <c r="FI15" s="166"/>
      <c r="FJ15" s="166"/>
      <c r="FK15" s="138"/>
      <c r="IF15" s="5"/>
    </row>
    <row r="16" spans="1:240" ht="3" customHeight="1">
      <c r="B16" s="138"/>
      <c r="C16" s="198">
        <v>2</v>
      </c>
      <c r="D16" s="199"/>
      <c r="E16" s="199"/>
      <c r="F16" s="199"/>
      <c r="G16" s="199"/>
      <c r="H16" s="128"/>
      <c r="I16" s="131"/>
      <c r="J16" s="159" t="str">
        <f>IF(TNL!I25&lt;&gt;"",TNL!I25&amp;", "&amp;TNL!AK25,"")</f>
        <v/>
      </c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80" t="str">
        <f>IF(TNL!BM25&lt;&gt;"",TNL!BM25,"")</f>
        <v/>
      </c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2"/>
      <c r="CC16" s="191"/>
      <c r="CD16" s="192"/>
      <c r="CE16" s="192"/>
      <c r="CF16" s="192"/>
      <c r="CG16" s="135"/>
      <c r="CH16" s="177" t="s">
        <v>29</v>
      </c>
      <c r="CI16" s="177"/>
      <c r="CJ16" s="177"/>
      <c r="CK16" s="177"/>
      <c r="CL16" s="177"/>
      <c r="CM16" s="177"/>
      <c r="CN16" s="177"/>
      <c r="CO16" s="177"/>
      <c r="CP16" s="128"/>
      <c r="CQ16" s="191"/>
      <c r="CR16" s="192"/>
      <c r="CS16" s="192"/>
      <c r="CT16" s="192"/>
      <c r="CU16" s="135"/>
      <c r="CV16" s="177" t="s">
        <v>30</v>
      </c>
      <c r="CW16" s="177"/>
      <c r="CX16" s="177"/>
      <c r="CY16" s="177"/>
      <c r="CZ16" s="177"/>
      <c r="DA16" s="177"/>
      <c r="DB16" s="177"/>
      <c r="DC16" s="177"/>
      <c r="DD16" s="128"/>
      <c r="DE16" s="191"/>
      <c r="DF16" s="192"/>
      <c r="DG16" s="192"/>
      <c r="DH16" s="192"/>
      <c r="DI16" s="135"/>
      <c r="DJ16" s="177" t="s">
        <v>29</v>
      </c>
      <c r="DK16" s="177"/>
      <c r="DL16" s="177"/>
      <c r="DM16" s="177"/>
      <c r="DN16" s="177"/>
      <c r="DO16" s="177"/>
      <c r="DP16" s="177"/>
      <c r="DQ16" s="177"/>
      <c r="DR16" s="128"/>
      <c r="DS16" s="193"/>
      <c r="DT16" s="194"/>
      <c r="DU16" s="194"/>
      <c r="DV16" s="194"/>
      <c r="DW16" s="135"/>
      <c r="DX16" s="177" t="s">
        <v>30</v>
      </c>
      <c r="DY16" s="177"/>
      <c r="DZ16" s="177"/>
      <c r="EA16" s="177"/>
      <c r="EB16" s="177"/>
      <c r="EC16" s="177"/>
      <c r="ED16" s="177"/>
      <c r="EE16" s="177"/>
      <c r="EF16" s="128"/>
      <c r="EG16" s="166"/>
      <c r="EH16" s="166"/>
      <c r="EI16" s="166"/>
      <c r="EJ16" s="166"/>
      <c r="EK16" s="166"/>
      <c r="EL16" s="166"/>
      <c r="EM16" s="166"/>
      <c r="EN16" s="166"/>
      <c r="EO16" s="166"/>
      <c r="EP16" s="166"/>
      <c r="EQ16" s="166"/>
      <c r="ER16" s="166"/>
      <c r="ES16" s="166"/>
      <c r="ET16" s="166"/>
      <c r="EU16" s="166"/>
      <c r="EV16" s="166"/>
      <c r="EW16" s="166"/>
      <c r="EX16" s="166"/>
      <c r="EY16" s="166"/>
      <c r="EZ16" s="166"/>
      <c r="FA16" s="166"/>
      <c r="FB16" s="166"/>
      <c r="FC16" s="166"/>
      <c r="FD16" s="166"/>
      <c r="FE16" s="166"/>
      <c r="FF16" s="166"/>
      <c r="FG16" s="166"/>
      <c r="FH16" s="166"/>
      <c r="FI16" s="166"/>
      <c r="FJ16" s="166"/>
      <c r="FK16" s="138"/>
      <c r="IF16" s="5"/>
    </row>
    <row r="17" spans="2:240" ht="9" customHeight="1">
      <c r="B17" s="138"/>
      <c r="C17" s="200"/>
      <c r="D17" s="201"/>
      <c r="E17" s="201"/>
      <c r="F17" s="201"/>
      <c r="G17" s="201"/>
      <c r="H17" s="129"/>
      <c r="I17" s="157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83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5"/>
      <c r="CC17" s="167"/>
      <c r="CD17" s="168"/>
      <c r="CE17" s="169" t="str">
        <f>IF(CS17="x","",IF(J16&lt;&gt;"","X",""))</f>
        <v/>
      </c>
      <c r="CF17" s="170"/>
      <c r="CG17" s="136"/>
      <c r="CH17" s="178"/>
      <c r="CI17" s="178"/>
      <c r="CJ17" s="178"/>
      <c r="CK17" s="178"/>
      <c r="CL17" s="178"/>
      <c r="CM17" s="178"/>
      <c r="CN17" s="178"/>
      <c r="CO17" s="178"/>
      <c r="CP17" s="129"/>
      <c r="CQ17" s="167"/>
      <c r="CR17" s="168"/>
      <c r="CS17" s="171"/>
      <c r="CT17" s="172"/>
      <c r="CU17" s="136"/>
      <c r="CV17" s="178"/>
      <c r="CW17" s="178"/>
      <c r="CX17" s="178"/>
      <c r="CY17" s="178"/>
      <c r="CZ17" s="178"/>
      <c r="DA17" s="178"/>
      <c r="DB17" s="178"/>
      <c r="DC17" s="178"/>
      <c r="DD17" s="129"/>
      <c r="DE17" s="167"/>
      <c r="DF17" s="168"/>
      <c r="DG17" s="169" t="str">
        <f>IF(DU17="x","",IF(J16&lt;&gt;"","X",""))</f>
        <v/>
      </c>
      <c r="DH17" s="170"/>
      <c r="DI17" s="136"/>
      <c r="DJ17" s="178"/>
      <c r="DK17" s="178"/>
      <c r="DL17" s="178"/>
      <c r="DM17" s="178"/>
      <c r="DN17" s="178"/>
      <c r="DO17" s="178"/>
      <c r="DP17" s="178"/>
      <c r="DQ17" s="178"/>
      <c r="DR17" s="129"/>
      <c r="DS17" s="173"/>
      <c r="DT17" s="174"/>
      <c r="DU17" s="171"/>
      <c r="DV17" s="172"/>
      <c r="DW17" s="136"/>
      <c r="DX17" s="178"/>
      <c r="DY17" s="178"/>
      <c r="DZ17" s="178"/>
      <c r="EA17" s="178"/>
      <c r="EB17" s="178"/>
      <c r="EC17" s="178"/>
      <c r="ED17" s="178"/>
      <c r="EE17" s="178"/>
      <c r="EF17" s="129"/>
      <c r="EG17" s="166"/>
      <c r="EH17" s="166"/>
      <c r="EI17" s="166"/>
      <c r="EJ17" s="166"/>
      <c r="EK17" s="166"/>
      <c r="EL17" s="166"/>
      <c r="EM17" s="166"/>
      <c r="EN17" s="166"/>
      <c r="EO17" s="166"/>
      <c r="EP17" s="166"/>
      <c r="EQ17" s="166"/>
      <c r="ER17" s="166"/>
      <c r="ES17" s="166"/>
      <c r="ET17" s="166"/>
      <c r="EU17" s="166"/>
      <c r="EV17" s="166"/>
      <c r="EW17" s="166"/>
      <c r="EX17" s="166"/>
      <c r="EY17" s="166"/>
      <c r="EZ17" s="166"/>
      <c r="FA17" s="166"/>
      <c r="FB17" s="166"/>
      <c r="FC17" s="166"/>
      <c r="FD17" s="166"/>
      <c r="FE17" s="166"/>
      <c r="FF17" s="166"/>
      <c r="FG17" s="166"/>
      <c r="FH17" s="166"/>
      <c r="FI17" s="166"/>
      <c r="FJ17" s="166"/>
      <c r="FK17" s="138"/>
      <c r="IF17" s="5"/>
    </row>
    <row r="18" spans="2:240" ht="3" customHeight="1">
      <c r="B18" s="138"/>
      <c r="C18" s="202"/>
      <c r="D18" s="203"/>
      <c r="E18" s="203"/>
      <c r="F18" s="203"/>
      <c r="G18" s="203"/>
      <c r="H18" s="130"/>
      <c r="I18" s="158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86"/>
      <c r="BN18" s="187"/>
      <c r="BO18" s="187"/>
      <c r="BP18" s="187"/>
      <c r="BQ18" s="187"/>
      <c r="BR18" s="187"/>
      <c r="BS18" s="187"/>
      <c r="BT18" s="187"/>
      <c r="BU18" s="187"/>
      <c r="BV18" s="187"/>
      <c r="BW18" s="187"/>
      <c r="BX18" s="187"/>
      <c r="BY18" s="187"/>
      <c r="BZ18" s="187"/>
      <c r="CA18" s="187"/>
      <c r="CB18" s="188"/>
      <c r="CC18" s="175"/>
      <c r="CD18" s="176"/>
      <c r="CE18" s="176"/>
      <c r="CF18" s="176"/>
      <c r="CG18" s="137"/>
      <c r="CH18" s="179"/>
      <c r="CI18" s="179"/>
      <c r="CJ18" s="179"/>
      <c r="CK18" s="179"/>
      <c r="CL18" s="179"/>
      <c r="CM18" s="179"/>
      <c r="CN18" s="179"/>
      <c r="CO18" s="179"/>
      <c r="CP18" s="130"/>
      <c r="CQ18" s="175"/>
      <c r="CR18" s="176"/>
      <c r="CS18" s="176"/>
      <c r="CT18" s="176"/>
      <c r="CU18" s="137"/>
      <c r="CV18" s="179"/>
      <c r="CW18" s="179"/>
      <c r="CX18" s="179"/>
      <c r="CY18" s="179"/>
      <c r="CZ18" s="179"/>
      <c r="DA18" s="179"/>
      <c r="DB18" s="179"/>
      <c r="DC18" s="179"/>
      <c r="DD18" s="130"/>
      <c r="DE18" s="175"/>
      <c r="DF18" s="176"/>
      <c r="DG18" s="176"/>
      <c r="DH18" s="176"/>
      <c r="DI18" s="137"/>
      <c r="DJ18" s="179"/>
      <c r="DK18" s="179"/>
      <c r="DL18" s="179"/>
      <c r="DM18" s="179"/>
      <c r="DN18" s="179"/>
      <c r="DO18" s="179"/>
      <c r="DP18" s="179"/>
      <c r="DQ18" s="179"/>
      <c r="DR18" s="130"/>
      <c r="DS18" s="189"/>
      <c r="DT18" s="190"/>
      <c r="DU18" s="190"/>
      <c r="DV18" s="190"/>
      <c r="DW18" s="137"/>
      <c r="DX18" s="179"/>
      <c r="DY18" s="179"/>
      <c r="DZ18" s="179"/>
      <c r="EA18" s="179"/>
      <c r="EB18" s="179"/>
      <c r="EC18" s="179"/>
      <c r="ED18" s="179"/>
      <c r="EE18" s="179"/>
      <c r="EF18" s="130"/>
      <c r="EG18" s="166"/>
      <c r="EH18" s="166"/>
      <c r="EI18" s="166"/>
      <c r="EJ18" s="166"/>
      <c r="EK18" s="166"/>
      <c r="EL18" s="166"/>
      <c r="EM18" s="166"/>
      <c r="EN18" s="166"/>
      <c r="EO18" s="166"/>
      <c r="EP18" s="166"/>
      <c r="EQ18" s="166"/>
      <c r="ER18" s="166"/>
      <c r="ES18" s="166"/>
      <c r="ET18" s="166"/>
      <c r="EU18" s="166"/>
      <c r="EV18" s="166"/>
      <c r="EW18" s="166"/>
      <c r="EX18" s="166"/>
      <c r="EY18" s="166"/>
      <c r="EZ18" s="166"/>
      <c r="FA18" s="166"/>
      <c r="FB18" s="166"/>
      <c r="FC18" s="166"/>
      <c r="FD18" s="166"/>
      <c r="FE18" s="166"/>
      <c r="FF18" s="166"/>
      <c r="FG18" s="166"/>
      <c r="FH18" s="166"/>
      <c r="FI18" s="166"/>
      <c r="FJ18" s="166"/>
      <c r="FK18" s="138"/>
      <c r="IF18" s="5"/>
    </row>
    <row r="19" spans="2:240" ht="3" customHeight="1">
      <c r="B19" s="138"/>
      <c r="C19" s="198">
        <v>3</v>
      </c>
      <c r="D19" s="199"/>
      <c r="E19" s="199"/>
      <c r="F19" s="199"/>
      <c r="G19" s="199"/>
      <c r="H19" s="128"/>
      <c r="I19" s="131"/>
      <c r="J19" s="159" t="str">
        <f>IF(TNL!I27&lt;&gt;"",TNL!I27&amp;", "&amp;TNL!AK27,"")</f>
        <v/>
      </c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80" t="str">
        <f>IF(TNL!BM27&lt;&gt;"",TNL!BM27,"")</f>
        <v/>
      </c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2"/>
      <c r="CC19" s="191"/>
      <c r="CD19" s="192"/>
      <c r="CE19" s="192"/>
      <c r="CF19" s="192"/>
      <c r="CG19" s="135"/>
      <c r="CH19" s="177" t="s">
        <v>29</v>
      </c>
      <c r="CI19" s="177"/>
      <c r="CJ19" s="177"/>
      <c r="CK19" s="177"/>
      <c r="CL19" s="177"/>
      <c r="CM19" s="177"/>
      <c r="CN19" s="177"/>
      <c r="CO19" s="177"/>
      <c r="CP19" s="128"/>
      <c r="CQ19" s="191"/>
      <c r="CR19" s="192"/>
      <c r="CS19" s="192"/>
      <c r="CT19" s="192"/>
      <c r="CU19" s="135"/>
      <c r="CV19" s="177" t="s">
        <v>30</v>
      </c>
      <c r="CW19" s="177"/>
      <c r="CX19" s="177"/>
      <c r="CY19" s="177"/>
      <c r="CZ19" s="177"/>
      <c r="DA19" s="177"/>
      <c r="DB19" s="177"/>
      <c r="DC19" s="177"/>
      <c r="DD19" s="128"/>
      <c r="DE19" s="191"/>
      <c r="DF19" s="192"/>
      <c r="DG19" s="192"/>
      <c r="DH19" s="192"/>
      <c r="DI19" s="135"/>
      <c r="DJ19" s="177" t="s">
        <v>29</v>
      </c>
      <c r="DK19" s="177"/>
      <c r="DL19" s="177"/>
      <c r="DM19" s="177"/>
      <c r="DN19" s="177"/>
      <c r="DO19" s="177"/>
      <c r="DP19" s="177"/>
      <c r="DQ19" s="177"/>
      <c r="DR19" s="128"/>
      <c r="DS19" s="193"/>
      <c r="DT19" s="194"/>
      <c r="DU19" s="194"/>
      <c r="DV19" s="194"/>
      <c r="DW19" s="135"/>
      <c r="DX19" s="177" t="s">
        <v>30</v>
      </c>
      <c r="DY19" s="177"/>
      <c r="DZ19" s="177"/>
      <c r="EA19" s="177"/>
      <c r="EB19" s="177"/>
      <c r="EC19" s="177"/>
      <c r="ED19" s="177"/>
      <c r="EE19" s="177"/>
      <c r="EF19" s="128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38"/>
      <c r="IF19" s="5"/>
    </row>
    <row r="20" spans="2:240" ht="9" customHeight="1">
      <c r="B20" s="138"/>
      <c r="C20" s="200"/>
      <c r="D20" s="201"/>
      <c r="E20" s="201"/>
      <c r="F20" s="201"/>
      <c r="G20" s="201"/>
      <c r="H20" s="129"/>
      <c r="I20" s="157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83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5"/>
      <c r="CC20" s="167"/>
      <c r="CD20" s="168"/>
      <c r="CE20" s="169" t="str">
        <f>IF(CS20="x","",IF(J19&lt;&gt;"","X",""))</f>
        <v/>
      </c>
      <c r="CF20" s="170"/>
      <c r="CG20" s="136"/>
      <c r="CH20" s="178"/>
      <c r="CI20" s="178"/>
      <c r="CJ20" s="178"/>
      <c r="CK20" s="178"/>
      <c r="CL20" s="178"/>
      <c r="CM20" s="178"/>
      <c r="CN20" s="178"/>
      <c r="CO20" s="178"/>
      <c r="CP20" s="129"/>
      <c r="CQ20" s="167"/>
      <c r="CR20" s="168"/>
      <c r="CS20" s="171"/>
      <c r="CT20" s="172"/>
      <c r="CU20" s="136"/>
      <c r="CV20" s="178"/>
      <c r="CW20" s="178"/>
      <c r="CX20" s="178"/>
      <c r="CY20" s="178"/>
      <c r="CZ20" s="178"/>
      <c r="DA20" s="178"/>
      <c r="DB20" s="178"/>
      <c r="DC20" s="178"/>
      <c r="DD20" s="129"/>
      <c r="DE20" s="167"/>
      <c r="DF20" s="168"/>
      <c r="DG20" s="169" t="str">
        <f>IF(DU20="x","",IF(J19&lt;&gt;"","X",""))</f>
        <v/>
      </c>
      <c r="DH20" s="170"/>
      <c r="DI20" s="136"/>
      <c r="DJ20" s="178"/>
      <c r="DK20" s="178"/>
      <c r="DL20" s="178"/>
      <c r="DM20" s="178"/>
      <c r="DN20" s="178"/>
      <c r="DO20" s="178"/>
      <c r="DP20" s="178"/>
      <c r="DQ20" s="178"/>
      <c r="DR20" s="129"/>
      <c r="DS20" s="173"/>
      <c r="DT20" s="174"/>
      <c r="DU20" s="171"/>
      <c r="DV20" s="172"/>
      <c r="DW20" s="136"/>
      <c r="DX20" s="178"/>
      <c r="DY20" s="178"/>
      <c r="DZ20" s="178"/>
      <c r="EA20" s="178"/>
      <c r="EB20" s="178"/>
      <c r="EC20" s="178"/>
      <c r="ED20" s="178"/>
      <c r="EE20" s="178"/>
      <c r="EF20" s="129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38"/>
      <c r="IF20" s="5"/>
    </row>
    <row r="21" spans="2:240" ht="3" customHeight="1">
      <c r="B21" s="138"/>
      <c r="C21" s="202"/>
      <c r="D21" s="203"/>
      <c r="E21" s="203"/>
      <c r="F21" s="203"/>
      <c r="G21" s="203"/>
      <c r="H21" s="130"/>
      <c r="I21" s="158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86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8"/>
      <c r="CC21" s="175"/>
      <c r="CD21" s="176"/>
      <c r="CE21" s="176"/>
      <c r="CF21" s="176"/>
      <c r="CG21" s="137"/>
      <c r="CH21" s="179"/>
      <c r="CI21" s="179"/>
      <c r="CJ21" s="179"/>
      <c r="CK21" s="179"/>
      <c r="CL21" s="179"/>
      <c r="CM21" s="179"/>
      <c r="CN21" s="179"/>
      <c r="CO21" s="179"/>
      <c r="CP21" s="130"/>
      <c r="CQ21" s="175"/>
      <c r="CR21" s="176"/>
      <c r="CS21" s="176"/>
      <c r="CT21" s="176"/>
      <c r="CU21" s="137"/>
      <c r="CV21" s="179"/>
      <c r="CW21" s="179"/>
      <c r="CX21" s="179"/>
      <c r="CY21" s="179"/>
      <c r="CZ21" s="179"/>
      <c r="DA21" s="179"/>
      <c r="DB21" s="179"/>
      <c r="DC21" s="179"/>
      <c r="DD21" s="130"/>
      <c r="DE21" s="175"/>
      <c r="DF21" s="176"/>
      <c r="DG21" s="176"/>
      <c r="DH21" s="176"/>
      <c r="DI21" s="137"/>
      <c r="DJ21" s="179"/>
      <c r="DK21" s="179"/>
      <c r="DL21" s="179"/>
      <c r="DM21" s="179"/>
      <c r="DN21" s="179"/>
      <c r="DO21" s="179"/>
      <c r="DP21" s="179"/>
      <c r="DQ21" s="179"/>
      <c r="DR21" s="130"/>
      <c r="DS21" s="189"/>
      <c r="DT21" s="190"/>
      <c r="DU21" s="190"/>
      <c r="DV21" s="190"/>
      <c r="DW21" s="137"/>
      <c r="DX21" s="179"/>
      <c r="DY21" s="179"/>
      <c r="DZ21" s="179"/>
      <c r="EA21" s="179"/>
      <c r="EB21" s="179"/>
      <c r="EC21" s="179"/>
      <c r="ED21" s="179"/>
      <c r="EE21" s="179"/>
      <c r="EF21" s="130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38"/>
      <c r="IF21" s="5"/>
    </row>
    <row r="22" spans="2:240" ht="3" customHeight="1">
      <c r="B22" s="138"/>
      <c r="C22" s="198">
        <v>4</v>
      </c>
      <c r="D22" s="199"/>
      <c r="E22" s="199"/>
      <c r="F22" s="199"/>
      <c r="G22" s="199"/>
      <c r="H22" s="128"/>
      <c r="I22" s="131"/>
      <c r="J22" s="159" t="str">
        <f>IF(TNL!I29&lt;&gt;"",TNL!I29&amp;", "&amp;TNL!AK29,"")</f>
        <v/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80" t="str">
        <f>IF(TNL!BM29&lt;&gt;"",TNL!BM29,"")</f>
        <v/>
      </c>
      <c r="BN22" s="181"/>
      <c r="BO22" s="181"/>
      <c r="BP22" s="181"/>
      <c r="BQ22" s="181"/>
      <c r="BR22" s="181"/>
      <c r="BS22" s="181"/>
      <c r="BT22" s="181"/>
      <c r="BU22" s="181"/>
      <c r="BV22" s="181"/>
      <c r="BW22" s="181"/>
      <c r="BX22" s="181"/>
      <c r="BY22" s="181"/>
      <c r="BZ22" s="181"/>
      <c r="CA22" s="181"/>
      <c r="CB22" s="182"/>
      <c r="CC22" s="191"/>
      <c r="CD22" s="192"/>
      <c r="CE22" s="192"/>
      <c r="CF22" s="192"/>
      <c r="CG22" s="135"/>
      <c r="CH22" s="177" t="s">
        <v>29</v>
      </c>
      <c r="CI22" s="177"/>
      <c r="CJ22" s="177"/>
      <c r="CK22" s="177"/>
      <c r="CL22" s="177"/>
      <c r="CM22" s="177"/>
      <c r="CN22" s="177"/>
      <c r="CO22" s="177"/>
      <c r="CP22" s="128"/>
      <c r="CQ22" s="191"/>
      <c r="CR22" s="192"/>
      <c r="CS22" s="192"/>
      <c r="CT22" s="192"/>
      <c r="CU22" s="135"/>
      <c r="CV22" s="177" t="s">
        <v>30</v>
      </c>
      <c r="CW22" s="177"/>
      <c r="CX22" s="177"/>
      <c r="CY22" s="177"/>
      <c r="CZ22" s="177"/>
      <c r="DA22" s="177"/>
      <c r="DB22" s="177"/>
      <c r="DC22" s="177"/>
      <c r="DD22" s="128"/>
      <c r="DE22" s="191"/>
      <c r="DF22" s="192"/>
      <c r="DG22" s="192"/>
      <c r="DH22" s="192"/>
      <c r="DI22" s="135"/>
      <c r="DJ22" s="177" t="s">
        <v>29</v>
      </c>
      <c r="DK22" s="177"/>
      <c r="DL22" s="177"/>
      <c r="DM22" s="177"/>
      <c r="DN22" s="177"/>
      <c r="DO22" s="177"/>
      <c r="DP22" s="177"/>
      <c r="DQ22" s="177"/>
      <c r="DR22" s="128"/>
      <c r="DS22" s="193"/>
      <c r="DT22" s="194"/>
      <c r="DU22" s="194"/>
      <c r="DV22" s="194"/>
      <c r="DW22" s="135"/>
      <c r="DX22" s="177" t="s">
        <v>30</v>
      </c>
      <c r="DY22" s="177"/>
      <c r="DZ22" s="177"/>
      <c r="EA22" s="177"/>
      <c r="EB22" s="177"/>
      <c r="EC22" s="177"/>
      <c r="ED22" s="177"/>
      <c r="EE22" s="177"/>
      <c r="EF22" s="128"/>
      <c r="EG22" s="166"/>
      <c r="EH22" s="166"/>
      <c r="EI22" s="166"/>
      <c r="EJ22" s="166"/>
      <c r="EK22" s="166"/>
      <c r="EL22" s="166"/>
      <c r="EM22" s="166"/>
      <c r="EN22" s="166"/>
      <c r="EO22" s="166"/>
      <c r="EP22" s="166"/>
      <c r="EQ22" s="166"/>
      <c r="ER22" s="166"/>
      <c r="ES22" s="166"/>
      <c r="ET22" s="166"/>
      <c r="EU22" s="166"/>
      <c r="EV22" s="166"/>
      <c r="EW22" s="166"/>
      <c r="EX22" s="166"/>
      <c r="EY22" s="166"/>
      <c r="EZ22" s="166"/>
      <c r="FA22" s="166"/>
      <c r="FB22" s="166"/>
      <c r="FC22" s="166"/>
      <c r="FD22" s="166"/>
      <c r="FE22" s="166"/>
      <c r="FF22" s="166"/>
      <c r="FG22" s="166"/>
      <c r="FH22" s="166"/>
      <c r="FI22" s="166"/>
      <c r="FJ22" s="166"/>
      <c r="FK22" s="138"/>
      <c r="IF22" s="5"/>
    </row>
    <row r="23" spans="2:240" ht="9" customHeight="1">
      <c r="B23" s="138"/>
      <c r="C23" s="200"/>
      <c r="D23" s="201"/>
      <c r="E23" s="201"/>
      <c r="F23" s="201"/>
      <c r="G23" s="201"/>
      <c r="H23" s="129"/>
      <c r="I23" s="157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83"/>
      <c r="BN23" s="184"/>
      <c r="BO23" s="184"/>
      <c r="BP23" s="184"/>
      <c r="BQ23" s="184"/>
      <c r="BR23" s="184"/>
      <c r="BS23" s="184"/>
      <c r="BT23" s="184"/>
      <c r="BU23" s="184"/>
      <c r="BV23" s="184"/>
      <c r="BW23" s="184"/>
      <c r="BX23" s="184"/>
      <c r="BY23" s="184"/>
      <c r="BZ23" s="184"/>
      <c r="CA23" s="184"/>
      <c r="CB23" s="185"/>
      <c r="CC23" s="167"/>
      <c r="CD23" s="168"/>
      <c r="CE23" s="169" t="str">
        <f>IF(CS23="x","",IF(J22&lt;&gt;"","X",""))</f>
        <v/>
      </c>
      <c r="CF23" s="170"/>
      <c r="CG23" s="136"/>
      <c r="CH23" s="178"/>
      <c r="CI23" s="178"/>
      <c r="CJ23" s="178"/>
      <c r="CK23" s="178"/>
      <c r="CL23" s="178"/>
      <c r="CM23" s="178"/>
      <c r="CN23" s="178"/>
      <c r="CO23" s="178"/>
      <c r="CP23" s="129"/>
      <c r="CQ23" s="167"/>
      <c r="CR23" s="168"/>
      <c r="CS23" s="171"/>
      <c r="CT23" s="172"/>
      <c r="CU23" s="136"/>
      <c r="CV23" s="178"/>
      <c r="CW23" s="178"/>
      <c r="CX23" s="178"/>
      <c r="CY23" s="178"/>
      <c r="CZ23" s="178"/>
      <c r="DA23" s="178"/>
      <c r="DB23" s="178"/>
      <c r="DC23" s="178"/>
      <c r="DD23" s="129"/>
      <c r="DE23" s="167"/>
      <c r="DF23" s="168"/>
      <c r="DG23" s="169" t="str">
        <f>IF(DU23="x","",IF(J22&lt;&gt;"","X",""))</f>
        <v/>
      </c>
      <c r="DH23" s="170"/>
      <c r="DI23" s="136"/>
      <c r="DJ23" s="178"/>
      <c r="DK23" s="178"/>
      <c r="DL23" s="178"/>
      <c r="DM23" s="178"/>
      <c r="DN23" s="178"/>
      <c r="DO23" s="178"/>
      <c r="DP23" s="178"/>
      <c r="DQ23" s="178"/>
      <c r="DR23" s="129"/>
      <c r="DS23" s="173"/>
      <c r="DT23" s="174"/>
      <c r="DU23" s="171"/>
      <c r="DV23" s="172"/>
      <c r="DW23" s="136"/>
      <c r="DX23" s="178"/>
      <c r="DY23" s="178"/>
      <c r="DZ23" s="178"/>
      <c r="EA23" s="178"/>
      <c r="EB23" s="178"/>
      <c r="EC23" s="178"/>
      <c r="ED23" s="178"/>
      <c r="EE23" s="178"/>
      <c r="EF23" s="129"/>
      <c r="EG23" s="166"/>
      <c r="EH23" s="166"/>
      <c r="EI23" s="166"/>
      <c r="EJ23" s="166"/>
      <c r="EK23" s="166"/>
      <c r="EL23" s="166"/>
      <c r="EM23" s="166"/>
      <c r="EN23" s="166"/>
      <c r="EO23" s="166"/>
      <c r="EP23" s="166"/>
      <c r="EQ23" s="166"/>
      <c r="ER23" s="166"/>
      <c r="ES23" s="166"/>
      <c r="ET23" s="166"/>
      <c r="EU23" s="166"/>
      <c r="EV23" s="166"/>
      <c r="EW23" s="166"/>
      <c r="EX23" s="166"/>
      <c r="EY23" s="166"/>
      <c r="EZ23" s="166"/>
      <c r="FA23" s="166"/>
      <c r="FB23" s="166"/>
      <c r="FC23" s="166"/>
      <c r="FD23" s="166"/>
      <c r="FE23" s="166"/>
      <c r="FF23" s="166"/>
      <c r="FG23" s="166"/>
      <c r="FH23" s="166"/>
      <c r="FI23" s="166"/>
      <c r="FJ23" s="166"/>
      <c r="FK23" s="138"/>
      <c r="IF23" s="5"/>
    </row>
    <row r="24" spans="2:240" ht="3" customHeight="1">
      <c r="B24" s="138"/>
      <c r="C24" s="202"/>
      <c r="D24" s="203"/>
      <c r="E24" s="203"/>
      <c r="F24" s="203"/>
      <c r="G24" s="203"/>
      <c r="H24" s="130"/>
      <c r="I24" s="158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86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  <c r="CB24" s="188"/>
      <c r="CC24" s="175"/>
      <c r="CD24" s="176"/>
      <c r="CE24" s="176"/>
      <c r="CF24" s="176"/>
      <c r="CG24" s="137"/>
      <c r="CH24" s="179"/>
      <c r="CI24" s="179"/>
      <c r="CJ24" s="179"/>
      <c r="CK24" s="179"/>
      <c r="CL24" s="179"/>
      <c r="CM24" s="179"/>
      <c r="CN24" s="179"/>
      <c r="CO24" s="179"/>
      <c r="CP24" s="130"/>
      <c r="CQ24" s="175"/>
      <c r="CR24" s="176"/>
      <c r="CS24" s="176"/>
      <c r="CT24" s="176"/>
      <c r="CU24" s="137"/>
      <c r="CV24" s="179"/>
      <c r="CW24" s="179"/>
      <c r="CX24" s="179"/>
      <c r="CY24" s="179"/>
      <c r="CZ24" s="179"/>
      <c r="DA24" s="179"/>
      <c r="DB24" s="179"/>
      <c r="DC24" s="179"/>
      <c r="DD24" s="130"/>
      <c r="DE24" s="175"/>
      <c r="DF24" s="176"/>
      <c r="DG24" s="176"/>
      <c r="DH24" s="176"/>
      <c r="DI24" s="137"/>
      <c r="DJ24" s="179"/>
      <c r="DK24" s="179"/>
      <c r="DL24" s="179"/>
      <c r="DM24" s="179"/>
      <c r="DN24" s="179"/>
      <c r="DO24" s="179"/>
      <c r="DP24" s="179"/>
      <c r="DQ24" s="179"/>
      <c r="DR24" s="130"/>
      <c r="DS24" s="189"/>
      <c r="DT24" s="190"/>
      <c r="DU24" s="190"/>
      <c r="DV24" s="190"/>
      <c r="DW24" s="137"/>
      <c r="DX24" s="179"/>
      <c r="DY24" s="179"/>
      <c r="DZ24" s="179"/>
      <c r="EA24" s="179"/>
      <c r="EB24" s="179"/>
      <c r="EC24" s="179"/>
      <c r="ED24" s="179"/>
      <c r="EE24" s="179"/>
      <c r="EF24" s="130"/>
      <c r="EG24" s="166"/>
      <c r="EH24" s="166"/>
      <c r="EI24" s="166"/>
      <c r="EJ24" s="166"/>
      <c r="EK24" s="166"/>
      <c r="EL24" s="166"/>
      <c r="EM24" s="166"/>
      <c r="EN24" s="166"/>
      <c r="EO24" s="166"/>
      <c r="EP24" s="166"/>
      <c r="EQ24" s="166"/>
      <c r="ER24" s="166"/>
      <c r="ES24" s="166"/>
      <c r="ET24" s="166"/>
      <c r="EU24" s="166"/>
      <c r="EV24" s="166"/>
      <c r="EW24" s="166"/>
      <c r="EX24" s="166"/>
      <c r="EY24" s="166"/>
      <c r="EZ24" s="166"/>
      <c r="FA24" s="166"/>
      <c r="FB24" s="166"/>
      <c r="FC24" s="166"/>
      <c r="FD24" s="166"/>
      <c r="FE24" s="166"/>
      <c r="FF24" s="166"/>
      <c r="FG24" s="166"/>
      <c r="FH24" s="166"/>
      <c r="FI24" s="166"/>
      <c r="FJ24" s="166"/>
      <c r="FK24" s="138"/>
      <c r="IF24" s="5"/>
    </row>
    <row r="25" spans="2:240" ht="3" customHeight="1">
      <c r="B25" s="138"/>
      <c r="C25" s="198">
        <v>5</v>
      </c>
      <c r="D25" s="199"/>
      <c r="E25" s="199"/>
      <c r="F25" s="199"/>
      <c r="G25" s="199"/>
      <c r="H25" s="128"/>
      <c r="I25" s="131"/>
      <c r="J25" s="159" t="str">
        <f>IF(TNL!I31&lt;&gt;"",TNL!I31&amp;", "&amp;TNL!AK31,"")</f>
        <v/>
      </c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80" t="str">
        <f>IF(TNL!BM31&lt;&gt;"",TNL!BM31,"")</f>
        <v/>
      </c>
      <c r="BN25" s="181"/>
      <c r="BO25" s="181"/>
      <c r="BP25" s="181"/>
      <c r="BQ25" s="181"/>
      <c r="BR25" s="181"/>
      <c r="BS25" s="181"/>
      <c r="BT25" s="181"/>
      <c r="BU25" s="181"/>
      <c r="BV25" s="181"/>
      <c r="BW25" s="181"/>
      <c r="BX25" s="181"/>
      <c r="BY25" s="181"/>
      <c r="BZ25" s="181"/>
      <c r="CA25" s="181"/>
      <c r="CB25" s="182"/>
      <c r="CC25" s="191"/>
      <c r="CD25" s="192"/>
      <c r="CE25" s="192"/>
      <c r="CF25" s="192"/>
      <c r="CG25" s="135"/>
      <c r="CH25" s="177" t="s">
        <v>29</v>
      </c>
      <c r="CI25" s="177"/>
      <c r="CJ25" s="177"/>
      <c r="CK25" s="177"/>
      <c r="CL25" s="177"/>
      <c r="CM25" s="177"/>
      <c r="CN25" s="177"/>
      <c r="CO25" s="177"/>
      <c r="CP25" s="128"/>
      <c r="CQ25" s="191"/>
      <c r="CR25" s="192"/>
      <c r="CS25" s="192"/>
      <c r="CT25" s="192"/>
      <c r="CU25" s="135"/>
      <c r="CV25" s="177" t="s">
        <v>30</v>
      </c>
      <c r="CW25" s="177"/>
      <c r="CX25" s="177"/>
      <c r="CY25" s="177"/>
      <c r="CZ25" s="177"/>
      <c r="DA25" s="177"/>
      <c r="DB25" s="177"/>
      <c r="DC25" s="177"/>
      <c r="DD25" s="128"/>
      <c r="DE25" s="191"/>
      <c r="DF25" s="192"/>
      <c r="DG25" s="192"/>
      <c r="DH25" s="192"/>
      <c r="DI25" s="135"/>
      <c r="DJ25" s="177" t="s">
        <v>29</v>
      </c>
      <c r="DK25" s="177"/>
      <c r="DL25" s="177"/>
      <c r="DM25" s="177"/>
      <c r="DN25" s="177"/>
      <c r="DO25" s="177"/>
      <c r="DP25" s="177"/>
      <c r="DQ25" s="177"/>
      <c r="DR25" s="128"/>
      <c r="DS25" s="193"/>
      <c r="DT25" s="194"/>
      <c r="DU25" s="194"/>
      <c r="DV25" s="194"/>
      <c r="DW25" s="135"/>
      <c r="DX25" s="177" t="s">
        <v>30</v>
      </c>
      <c r="DY25" s="177"/>
      <c r="DZ25" s="177"/>
      <c r="EA25" s="177"/>
      <c r="EB25" s="177"/>
      <c r="EC25" s="177"/>
      <c r="ED25" s="177"/>
      <c r="EE25" s="177"/>
      <c r="EF25" s="128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38"/>
      <c r="IF25" s="5"/>
    </row>
    <row r="26" spans="2:240" ht="9" customHeight="1">
      <c r="B26" s="138"/>
      <c r="C26" s="200"/>
      <c r="D26" s="201"/>
      <c r="E26" s="201"/>
      <c r="F26" s="201"/>
      <c r="G26" s="201"/>
      <c r="H26" s="129"/>
      <c r="I26" s="157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83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184"/>
      <c r="CB26" s="185"/>
      <c r="CC26" s="167"/>
      <c r="CD26" s="168"/>
      <c r="CE26" s="169" t="str">
        <f>IF(CS26="x","",IF(J25&lt;&gt;"","X",""))</f>
        <v/>
      </c>
      <c r="CF26" s="170"/>
      <c r="CG26" s="136"/>
      <c r="CH26" s="178"/>
      <c r="CI26" s="178"/>
      <c r="CJ26" s="178"/>
      <c r="CK26" s="178"/>
      <c r="CL26" s="178"/>
      <c r="CM26" s="178"/>
      <c r="CN26" s="178"/>
      <c r="CO26" s="178"/>
      <c r="CP26" s="129"/>
      <c r="CQ26" s="167"/>
      <c r="CR26" s="168"/>
      <c r="CS26" s="171"/>
      <c r="CT26" s="172"/>
      <c r="CU26" s="136"/>
      <c r="CV26" s="178"/>
      <c r="CW26" s="178"/>
      <c r="CX26" s="178"/>
      <c r="CY26" s="178"/>
      <c r="CZ26" s="178"/>
      <c r="DA26" s="178"/>
      <c r="DB26" s="178"/>
      <c r="DC26" s="178"/>
      <c r="DD26" s="129"/>
      <c r="DE26" s="167"/>
      <c r="DF26" s="168"/>
      <c r="DG26" s="169" t="str">
        <f>IF(DU26="x","",IF(J25&lt;&gt;"","X",""))</f>
        <v/>
      </c>
      <c r="DH26" s="170"/>
      <c r="DI26" s="136"/>
      <c r="DJ26" s="178"/>
      <c r="DK26" s="178"/>
      <c r="DL26" s="178"/>
      <c r="DM26" s="178"/>
      <c r="DN26" s="178"/>
      <c r="DO26" s="178"/>
      <c r="DP26" s="178"/>
      <c r="DQ26" s="178"/>
      <c r="DR26" s="129"/>
      <c r="DS26" s="173"/>
      <c r="DT26" s="174"/>
      <c r="DU26" s="171"/>
      <c r="DV26" s="172"/>
      <c r="DW26" s="136"/>
      <c r="DX26" s="178"/>
      <c r="DY26" s="178"/>
      <c r="DZ26" s="178"/>
      <c r="EA26" s="178"/>
      <c r="EB26" s="178"/>
      <c r="EC26" s="178"/>
      <c r="ED26" s="178"/>
      <c r="EE26" s="178"/>
      <c r="EF26" s="129"/>
      <c r="EG26" s="166"/>
      <c r="EH26" s="166"/>
      <c r="EI26" s="166"/>
      <c r="EJ26" s="166"/>
      <c r="EK26" s="166"/>
      <c r="EL26" s="166"/>
      <c r="EM26" s="166"/>
      <c r="EN26" s="166"/>
      <c r="EO26" s="166"/>
      <c r="EP26" s="166"/>
      <c r="EQ26" s="166"/>
      <c r="ER26" s="166"/>
      <c r="ES26" s="166"/>
      <c r="ET26" s="166"/>
      <c r="EU26" s="166"/>
      <c r="EV26" s="166"/>
      <c r="EW26" s="166"/>
      <c r="EX26" s="166"/>
      <c r="EY26" s="166"/>
      <c r="EZ26" s="166"/>
      <c r="FA26" s="166"/>
      <c r="FB26" s="166"/>
      <c r="FC26" s="166"/>
      <c r="FD26" s="166"/>
      <c r="FE26" s="166"/>
      <c r="FF26" s="166"/>
      <c r="FG26" s="166"/>
      <c r="FH26" s="166"/>
      <c r="FI26" s="166"/>
      <c r="FJ26" s="166"/>
      <c r="FK26" s="138"/>
      <c r="IF26" s="5"/>
    </row>
    <row r="27" spans="2:240" ht="3" customHeight="1">
      <c r="B27" s="138"/>
      <c r="C27" s="202"/>
      <c r="D27" s="203"/>
      <c r="E27" s="203"/>
      <c r="F27" s="203"/>
      <c r="G27" s="203"/>
      <c r="H27" s="130"/>
      <c r="I27" s="158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86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187"/>
      <c r="BY27" s="187"/>
      <c r="BZ27" s="187"/>
      <c r="CA27" s="187"/>
      <c r="CB27" s="188"/>
      <c r="CC27" s="175"/>
      <c r="CD27" s="176"/>
      <c r="CE27" s="176"/>
      <c r="CF27" s="176"/>
      <c r="CG27" s="137"/>
      <c r="CH27" s="179"/>
      <c r="CI27" s="179"/>
      <c r="CJ27" s="179"/>
      <c r="CK27" s="179"/>
      <c r="CL27" s="179"/>
      <c r="CM27" s="179"/>
      <c r="CN27" s="179"/>
      <c r="CO27" s="179"/>
      <c r="CP27" s="130"/>
      <c r="CQ27" s="175"/>
      <c r="CR27" s="176"/>
      <c r="CS27" s="176"/>
      <c r="CT27" s="176"/>
      <c r="CU27" s="137"/>
      <c r="CV27" s="179"/>
      <c r="CW27" s="179"/>
      <c r="CX27" s="179"/>
      <c r="CY27" s="179"/>
      <c r="CZ27" s="179"/>
      <c r="DA27" s="179"/>
      <c r="DB27" s="179"/>
      <c r="DC27" s="179"/>
      <c r="DD27" s="130"/>
      <c r="DE27" s="175"/>
      <c r="DF27" s="176"/>
      <c r="DG27" s="176"/>
      <c r="DH27" s="176"/>
      <c r="DI27" s="137"/>
      <c r="DJ27" s="179"/>
      <c r="DK27" s="179"/>
      <c r="DL27" s="179"/>
      <c r="DM27" s="179"/>
      <c r="DN27" s="179"/>
      <c r="DO27" s="179"/>
      <c r="DP27" s="179"/>
      <c r="DQ27" s="179"/>
      <c r="DR27" s="130"/>
      <c r="DS27" s="189"/>
      <c r="DT27" s="190"/>
      <c r="DU27" s="190"/>
      <c r="DV27" s="190"/>
      <c r="DW27" s="137"/>
      <c r="DX27" s="179"/>
      <c r="DY27" s="179"/>
      <c r="DZ27" s="179"/>
      <c r="EA27" s="179"/>
      <c r="EB27" s="179"/>
      <c r="EC27" s="179"/>
      <c r="ED27" s="179"/>
      <c r="EE27" s="179"/>
      <c r="EF27" s="130"/>
      <c r="EG27" s="166"/>
      <c r="EH27" s="166"/>
      <c r="EI27" s="166"/>
      <c r="EJ27" s="166"/>
      <c r="EK27" s="166"/>
      <c r="EL27" s="166"/>
      <c r="EM27" s="166"/>
      <c r="EN27" s="166"/>
      <c r="EO27" s="166"/>
      <c r="EP27" s="166"/>
      <c r="EQ27" s="166"/>
      <c r="ER27" s="166"/>
      <c r="ES27" s="166"/>
      <c r="ET27" s="166"/>
      <c r="EU27" s="166"/>
      <c r="EV27" s="166"/>
      <c r="EW27" s="166"/>
      <c r="EX27" s="166"/>
      <c r="EY27" s="166"/>
      <c r="EZ27" s="166"/>
      <c r="FA27" s="166"/>
      <c r="FB27" s="166"/>
      <c r="FC27" s="166"/>
      <c r="FD27" s="166"/>
      <c r="FE27" s="166"/>
      <c r="FF27" s="166"/>
      <c r="FG27" s="166"/>
      <c r="FH27" s="166"/>
      <c r="FI27" s="166"/>
      <c r="FJ27" s="166"/>
      <c r="FK27" s="138"/>
      <c r="IF27" s="5"/>
    </row>
    <row r="28" spans="2:240" ht="3" customHeight="1">
      <c r="B28" s="138"/>
      <c r="C28" s="198">
        <v>6</v>
      </c>
      <c r="D28" s="199"/>
      <c r="E28" s="199"/>
      <c r="F28" s="199"/>
      <c r="G28" s="199"/>
      <c r="H28" s="128"/>
      <c r="I28" s="131"/>
      <c r="J28" s="159" t="str">
        <f>IF(TNL!I33&lt;&gt;"",TNL!I33&amp;", "&amp;TNL!AK33,"")</f>
        <v/>
      </c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80" t="str">
        <f>IF(TNL!BM33&lt;&gt;"",TNL!BM33,"")</f>
        <v/>
      </c>
      <c r="BN28" s="181"/>
      <c r="BO28" s="181"/>
      <c r="BP28" s="181"/>
      <c r="BQ28" s="181"/>
      <c r="BR28" s="181"/>
      <c r="BS28" s="181"/>
      <c r="BT28" s="181"/>
      <c r="BU28" s="181"/>
      <c r="BV28" s="181"/>
      <c r="BW28" s="181"/>
      <c r="BX28" s="181"/>
      <c r="BY28" s="181"/>
      <c r="BZ28" s="181"/>
      <c r="CA28" s="181"/>
      <c r="CB28" s="182"/>
      <c r="CC28" s="191"/>
      <c r="CD28" s="192"/>
      <c r="CE28" s="192"/>
      <c r="CF28" s="192"/>
      <c r="CG28" s="135"/>
      <c r="CH28" s="177" t="s">
        <v>29</v>
      </c>
      <c r="CI28" s="177"/>
      <c r="CJ28" s="177"/>
      <c r="CK28" s="177"/>
      <c r="CL28" s="177"/>
      <c r="CM28" s="177"/>
      <c r="CN28" s="177"/>
      <c r="CO28" s="177"/>
      <c r="CP28" s="128"/>
      <c r="CQ28" s="191"/>
      <c r="CR28" s="192"/>
      <c r="CS28" s="192"/>
      <c r="CT28" s="192"/>
      <c r="CU28" s="135"/>
      <c r="CV28" s="177" t="s">
        <v>30</v>
      </c>
      <c r="CW28" s="177"/>
      <c r="CX28" s="177"/>
      <c r="CY28" s="177"/>
      <c r="CZ28" s="177"/>
      <c r="DA28" s="177"/>
      <c r="DB28" s="177"/>
      <c r="DC28" s="177"/>
      <c r="DD28" s="128"/>
      <c r="DE28" s="191"/>
      <c r="DF28" s="192"/>
      <c r="DG28" s="192"/>
      <c r="DH28" s="192"/>
      <c r="DI28" s="135"/>
      <c r="DJ28" s="177" t="s">
        <v>29</v>
      </c>
      <c r="DK28" s="177"/>
      <c r="DL28" s="177"/>
      <c r="DM28" s="177"/>
      <c r="DN28" s="177"/>
      <c r="DO28" s="177"/>
      <c r="DP28" s="177"/>
      <c r="DQ28" s="177"/>
      <c r="DR28" s="128"/>
      <c r="DS28" s="193"/>
      <c r="DT28" s="194"/>
      <c r="DU28" s="194"/>
      <c r="DV28" s="194"/>
      <c r="DW28" s="135"/>
      <c r="DX28" s="177" t="s">
        <v>30</v>
      </c>
      <c r="DY28" s="177"/>
      <c r="DZ28" s="177"/>
      <c r="EA28" s="177"/>
      <c r="EB28" s="177"/>
      <c r="EC28" s="177"/>
      <c r="ED28" s="177"/>
      <c r="EE28" s="177"/>
      <c r="EF28" s="128"/>
      <c r="EG28" s="166"/>
      <c r="EH28" s="166"/>
      <c r="EI28" s="166"/>
      <c r="EJ28" s="166"/>
      <c r="EK28" s="166"/>
      <c r="EL28" s="166"/>
      <c r="EM28" s="166"/>
      <c r="EN28" s="166"/>
      <c r="EO28" s="166"/>
      <c r="EP28" s="166"/>
      <c r="EQ28" s="166"/>
      <c r="ER28" s="166"/>
      <c r="ES28" s="166"/>
      <c r="ET28" s="166"/>
      <c r="EU28" s="166"/>
      <c r="EV28" s="166"/>
      <c r="EW28" s="166"/>
      <c r="EX28" s="166"/>
      <c r="EY28" s="166"/>
      <c r="EZ28" s="166"/>
      <c r="FA28" s="166"/>
      <c r="FB28" s="166"/>
      <c r="FC28" s="166"/>
      <c r="FD28" s="166"/>
      <c r="FE28" s="166"/>
      <c r="FF28" s="166"/>
      <c r="FG28" s="166"/>
      <c r="FH28" s="166"/>
      <c r="FI28" s="166"/>
      <c r="FJ28" s="166"/>
      <c r="FK28" s="138"/>
      <c r="IF28" s="5"/>
    </row>
    <row r="29" spans="2:240" ht="9" customHeight="1">
      <c r="B29" s="138"/>
      <c r="C29" s="200"/>
      <c r="D29" s="201"/>
      <c r="E29" s="201"/>
      <c r="F29" s="201"/>
      <c r="G29" s="201"/>
      <c r="H29" s="129"/>
      <c r="I29" s="157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83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5"/>
      <c r="CC29" s="167"/>
      <c r="CD29" s="168"/>
      <c r="CE29" s="169" t="str">
        <f>IF(CS29="x","",IF(J28&lt;&gt;"","X",""))</f>
        <v/>
      </c>
      <c r="CF29" s="170"/>
      <c r="CG29" s="136"/>
      <c r="CH29" s="178"/>
      <c r="CI29" s="178"/>
      <c r="CJ29" s="178"/>
      <c r="CK29" s="178"/>
      <c r="CL29" s="178"/>
      <c r="CM29" s="178"/>
      <c r="CN29" s="178"/>
      <c r="CO29" s="178"/>
      <c r="CP29" s="129"/>
      <c r="CQ29" s="167"/>
      <c r="CR29" s="168"/>
      <c r="CS29" s="171"/>
      <c r="CT29" s="172"/>
      <c r="CU29" s="136"/>
      <c r="CV29" s="178"/>
      <c r="CW29" s="178"/>
      <c r="CX29" s="178"/>
      <c r="CY29" s="178"/>
      <c r="CZ29" s="178"/>
      <c r="DA29" s="178"/>
      <c r="DB29" s="178"/>
      <c r="DC29" s="178"/>
      <c r="DD29" s="129"/>
      <c r="DE29" s="167"/>
      <c r="DF29" s="168"/>
      <c r="DG29" s="169" t="str">
        <f>IF(DU29="x","",IF(J28&lt;&gt;"","X",""))</f>
        <v/>
      </c>
      <c r="DH29" s="170"/>
      <c r="DI29" s="136"/>
      <c r="DJ29" s="178"/>
      <c r="DK29" s="178"/>
      <c r="DL29" s="178"/>
      <c r="DM29" s="178"/>
      <c r="DN29" s="178"/>
      <c r="DO29" s="178"/>
      <c r="DP29" s="178"/>
      <c r="DQ29" s="178"/>
      <c r="DR29" s="129"/>
      <c r="DS29" s="173"/>
      <c r="DT29" s="174"/>
      <c r="DU29" s="171"/>
      <c r="DV29" s="172"/>
      <c r="DW29" s="136"/>
      <c r="DX29" s="178"/>
      <c r="DY29" s="178"/>
      <c r="DZ29" s="178"/>
      <c r="EA29" s="178"/>
      <c r="EB29" s="178"/>
      <c r="EC29" s="178"/>
      <c r="ED29" s="178"/>
      <c r="EE29" s="178"/>
      <c r="EF29" s="129"/>
      <c r="EG29" s="166"/>
      <c r="EH29" s="166"/>
      <c r="EI29" s="166"/>
      <c r="EJ29" s="166"/>
      <c r="EK29" s="166"/>
      <c r="EL29" s="166"/>
      <c r="EM29" s="166"/>
      <c r="EN29" s="166"/>
      <c r="EO29" s="166"/>
      <c r="EP29" s="166"/>
      <c r="EQ29" s="166"/>
      <c r="ER29" s="166"/>
      <c r="ES29" s="166"/>
      <c r="ET29" s="166"/>
      <c r="EU29" s="166"/>
      <c r="EV29" s="166"/>
      <c r="EW29" s="166"/>
      <c r="EX29" s="166"/>
      <c r="EY29" s="166"/>
      <c r="EZ29" s="166"/>
      <c r="FA29" s="166"/>
      <c r="FB29" s="166"/>
      <c r="FC29" s="166"/>
      <c r="FD29" s="166"/>
      <c r="FE29" s="166"/>
      <c r="FF29" s="166"/>
      <c r="FG29" s="166"/>
      <c r="FH29" s="166"/>
      <c r="FI29" s="166"/>
      <c r="FJ29" s="166"/>
      <c r="FK29" s="138"/>
      <c r="IF29" s="5"/>
    </row>
    <row r="30" spans="2:240" ht="3" customHeight="1">
      <c r="B30" s="138"/>
      <c r="C30" s="202"/>
      <c r="D30" s="203"/>
      <c r="E30" s="203"/>
      <c r="F30" s="203"/>
      <c r="G30" s="203"/>
      <c r="H30" s="130"/>
      <c r="I30" s="158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86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7"/>
      <c r="BY30" s="187"/>
      <c r="BZ30" s="187"/>
      <c r="CA30" s="187"/>
      <c r="CB30" s="188"/>
      <c r="CC30" s="175"/>
      <c r="CD30" s="176"/>
      <c r="CE30" s="176"/>
      <c r="CF30" s="176"/>
      <c r="CG30" s="137"/>
      <c r="CH30" s="179"/>
      <c r="CI30" s="179"/>
      <c r="CJ30" s="179"/>
      <c r="CK30" s="179"/>
      <c r="CL30" s="179"/>
      <c r="CM30" s="179"/>
      <c r="CN30" s="179"/>
      <c r="CO30" s="179"/>
      <c r="CP30" s="130"/>
      <c r="CQ30" s="175"/>
      <c r="CR30" s="176"/>
      <c r="CS30" s="176"/>
      <c r="CT30" s="176"/>
      <c r="CU30" s="137"/>
      <c r="CV30" s="179"/>
      <c r="CW30" s="179"/>
      <c r="CX30" s="179"/>
      <c r="CY30" s="179"/>
      <c r="CZ30" s="179"/>
      <c r="DA30" s="179"/>
      <c r="DB30" s="179"/>
      <c r="DC30" s="179"/>
      <c r="DD30" s="130"/>
      <c r="DE30" s="175"/>
      <c r="DF30" s="176"/>
      <c r="DG30" s="176"/>
      <c r="DH30" s="176"/>
      <c r="DI30" s="137"/>
      <c r="DJ30" s="179"/>
      <c r="DK30" s="179"/>
      <c r="DL30" s="179"/>
      <c r="DM30" s="179"/>
      <c r="DN30" s="179"/>
      <c r="DO30" s="179"/>
      <c r="DP30" s="179"/>
      <c r="DQ30" s="179"/>
      <c r="DR30" s="130"/>
      <c r="DS30" s="189"/>
      <c r="DT30" s="190"/>
      <c r="DU30" s="190"/>
      <c r="DV30" s="190"/>
      <c r="DW30" s="137"/>
      <c r="DX30" s="179"/>
      <c r="DY30" s="179"/>
      <c r="DZ30" s="179"/>
      <c r="EA30" s="179"/>
      <c r="EB30" s="179"/>
      <c r="EC30" s="179"/>
      <c r="ED30" s="179"/>
      <c r="EE30" s="179"/>
      <c r="EF30" s="130"/>
      <c r="EG30" s="166"/>
      <c r="EH30" s="166"/>
      <c r="EI30" s="166"/>
      <c r="EJ30" s="166"/>
      <c r="EK30" s="166"/>
      <c r="EL30" s="166"/>
      <c r="EM30" s="166"/>
      <c r="EN30" s="166"/>
      <c r="EO30" s="166"/>
      <c r="EP30" s="166"/>
      <c r="EQ30" s="166"/>
      <c r="ER30" s="166"/>
      <c r="ES30" s="166"/>
      <c r="ET30" s="166"/>
      <c r="EU30" s="166"/>
      <c r="EV30" s="166"/>
      <c r="EW30" s="166"/>
      <c r="EX30" s="166"/>
      <c r="EY30" s="166"/>
      <c r="EZ30" s="166"/>
      <c r="FA30" s="166"/>
      <c r="FB30" s="166"/>
      <c r="FC30" s="166"/>
      <c r="FD30" s="166"/>
      <c r="FE30" s="166"/>
      <c r="FF30" s="166"/>
      <c r="FG30" s="166"/>
      <c r="FH30" s="166"/>
      <c r="FI30" s="166"/>
      <c r="FJ30" s="166"/>
      <c r="FK30" s="138"/>
      <c r="IF30" s="5"/>
    </row>
    <row r="31" spans="2:240" ht="3" customHeight="1">
      <c r="B31" s="138"/>
      <c r="C31" s="198">
        <v>7</v>
      </c>
      <c r="D31" s="199"/>
      <c r="E31" s="199"/>
      <c r="F31" s="199"/>
      <c r="G31" s="199"/>
      <c r="H31" s="128"/>
      <c r="I31" s="131"/>
      <c r="J31" s="159" t="str">
        <f>IF(TNL!I35&lt;&gt;"",TNL!I35&amp;", "&amp;TNL!AK35,"")</f>
        <v/>
      </c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80" t="str">
        <f>IF(TNL!BM35&lt;&gt;"",TNL!BM35,"")</f>
        <v/>
      </c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2"/>
      <c r="CC31" s="191"/>
      <c r="CD31" s="192"/>
      <c r="CE31" s="192"/>
      <c r="CF31" s="192"/>
      <c r="CG31" s="135"/>
      <c r="CH31" s="177" t="s">
        <v>29</v>
      </c>
      <c r="CI31" s="177"/>
      <c r="CJ31" s="177"/>
      <c r="CK31" s="177"/>
      <c r="CL31" s="177"/>
      <c r="CM31" s="177"/>
      <c r="CN31" s="177"/>
      <c r="CO31" s="177"/>
      <c r="CP31" s="128"/>
      <c r="CQ31" s="191"/>
      <c r="CR31" s="192"/>
      <c r="CS31" s="192"/>
      <c r="CT31" s="192"/>
      <c r="CU31" s="135"/>
      <c r="CV31" s="177" t="s">
        <v>30</v>
      </c>
      <c r="CW31" s="177"/>
      <c r="CX31" s="177"/>
      <c r="CY31" s="177"/>
      <c r="CZ31" s="177"/>
      <c r="DA31" s="177"/>
      <c r="DB31" s="177"/>
      <c r="DC31" s="177"/>
      <c r="DD31" s="128"/>
      <c r="DE31" s="191"/>
      <c r="DF31" s="192"/>
      <c r="DG31" s="192"/>
      <c r="DH31" s="192"/>
      <c r="DI31" s="135"/>
      <c r="DJ31" s="177" t="s">
        <v>29</v>
      </c>
      <c r="DK31" s="177"/>
      <c r="DL31" s="177"/>
      <c r="DM31" s="177"/>
      <c r="DN31" s="177"/>
      <c r="DO31" s="177"/>
      <c r="DP31" s="177"/>
      <c r="DQ31" s="177"/>
      <c r="DR31" s="128"/>
      <c r="DS31" s="193"/>
      <c r="DT31" s="194"/>
      <c r="DU31" s="194"/>
      <c r="DV31" s="194"/>
      <c r="DW31" s="135"/>
      <c r="DX31" s="177" t="s">
        <v>30</v>
      </c>
      <c r="DY31" s="177"/>
      <c r="DZ31" s="177"/>
      <c r="EA31" s="177"/>
      <c r="EB31" s="177"/>
      <c r="EC31" s="177"/>
      <c r="ED31" s="177"/>
      <c r="EE31" s="177"/>
      <c r="EF31" s="128"/>
      <c r="EG31" s="166"/>
      <c r="EH31" s="166"/>
      <c r="EI31" s="166"/>
      <c r="EJ31" s="166"/>
      <c r="EK31" s="166"/>
      <c r="EL31" s="166"/>
      <c r="EM31" s="166"/>
      <c r="EN31" s="166"/>
      <c r="EO31" s="166"/>
      <c r="EP31" s="166"/>
      <c r="EQ31" s="166"/>
      <c r="ER31" s="166"/>
      <c r="ES31" s="166"/>
      <c r="ET31" s="166"/>
      <c r="EU31" s="166"/>
      <c r="EV31" s="166"/>
      <c r="EW31" s="166"/>
      <c r="EX31" s="166"/>
      <c r="EY31" s="166"/>
      <c r="EZ31" s="166"/>
      <c r="FA31" s="166"/>
      <c r="FB31" s="166"/>
      <c r="FC31" s="166"/>
      <c r="FD31" s="166"/>
      <c r="FE31" s="166"/>
      <c r="FF31" s="166"/>
      <c r="FG31" s="166"/>
      <c r="FH31" s="166"/>
      <c r="FI31" s="166"/>
      <c r="FJ31" s="166"/>
      <c r="FK31" s="138"/>
      <c r="IF31" s="5"/>
    </row>
    <row r="32" spans="2:240" ht="9" customHeight="1">
      <c r="B32" s="138"/>
      <c r="C32" s="200"/>
      <c r="D32" s="201"/>
      <c r="E32" s="201"/>
      <c r="F32" s="201"/>
      <c r="G32" s="201"/>
      <c r="H32" s="129"/>
      <c r="I32" s="157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83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184"/>
      <c r="CB32" s="185"/>
      <c r="CC32" s="167"/>
      <c r="CD32" s="168"/>
      <c r="CE32" s="169" t="str">
        <f>IF(CS32="x","",IF(J31&lt;&gt;"","X",""))</f>
        <v/>
      </c>
      <c r="CF32" s="170"/>
      <c r="CG32" s="136"/>
      <c r="CH32" s="178"/>
      <c r="CI32" s="178"/>
      <c r="CJ32" s="178"/>
      <c r="CK32" s="178"/>
      <c r="CL32" s="178"/>
      <c r="CM32" s="178"/>
      <c r="CN32" s="178"/>
      <c r="CO32" s="178"/>
      <c r="CP32" s="129"/>
      <c r="CQ32" s="167"/>
      <c r="CR32" s="168"/>
      <c r="CS32" s="171"/>
      <c r="CT32" s="172"/>
      <c r="CU32" s="136"/>
      <c r="CV32" s="178"/>
      <c r="CW32" s="178"/>
      <c r="CX32" s="178"/>
      <c r="CY32" s="178"/>
      <c r="CZ32" s="178"/>
      <c r="DA32" s="178"/>
      <c r="DB32" s="178"/>
      <c r="DC32" s="178"/>
      <c r="DD32" s="129"/>
      <c r="DE32" s="167"/>
      <c r="DF32" s="168"/>
      <c r="DG32" s="169" t="str">
        <f>IF(DU32="x","",IF(J31&lt;&gt;"","X",""))</f>
        <v/>
      </c>
      <c r="DH32" s="170"/>
      <c r="DI32" s="136"/>
      <c r="DJ32" s="178"/>
      <c r="DK32" s="178"/>
      <c r="DL32" s="178"/>
      <c r="DM32" s="178"/>
      <c r="DN32" s="178"/>
      <c r="DO32" s="178"/>
      <c r="DP32" s="178"/>
      <c r="DQ32" s="178"/>
      <c r="DR32" s="129"/>
      <c r="DS32" s="173"/>
      <c r="DT32" s="174"/>
      <c r="DU32" s="171"/>
      <c r="DV32" s="172"/>
      <c r="DW32" s="136"/>
      <c r="DX32" s="178"/>
      <c r="DY32" s="178"/>
      <c r="DZ32" s="178"/>
      <c r="EA32" s="178"/>
      <c r="EB32" s="178"/>
      <c r="EC32" s="178"/>
      <c r="ED32" s="178"/>
      <c r="EE32" s="178"/>
      <c r="EF32" s="129"/>
      <c r="EG32" s="166"/>
      <c r="EH32" s="166"/>
      <c r="EI32" s="166"/>
      <c r="EJ32" s="166"/>
      <c r="EK32" s="166"/>
      <c r="EL32" s="166"/>
      <c r="EM32" s="166"/>
      <c r="EN32" s="166"/>
      <c r="EO32" s="166"/>
      <c r="EP32" s="166"/>
      <c r="EQ32" s="166"/>
      <c r="ER32" s="166"/>
      <c r="ES32" s="166"/>
      <c r="ET32" s="166"/>
      <c r="EU32" s="166"/>
      <c r="EV32" s="166"/>
      <c r="EW32" s="166"/>
      <c r="EX32" s="166"/>
      <c r="EY32" s="166"/>
      <c r="EZ32" s="166"/>
      <c r="FA32" s="166"/>
      <c r="FB32" s="166"/>
      <c r="FC32" s="166"/>
      <c r="FD32" s="166"/>
      <c r="FE32" s="166"/>
      <c r="FF32" s="166"/>
      <c r="FG32" s="166"/>
      <c r="FH32" s="166"/>
      <c r="FI32" s="166"/>
      <c r="FJ32" s="166"/>
      <c r="FK32" s="138"/>
      <c r="IF32" s="5"/>
    </row>
    <row r="33" spans="2:240" ht="3" customHeight="1">
      <c r="B33" s="138"/>
      <c r="C33" s="202"/>
      <c r="D33" s="203"/>
      <c r="E33" s="203"/>
      <c r="F33" s="203"/>
      <c r="G33" s="203"/>
      <c r="H33" s="130"/>
      <c r="I33" s="158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86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8"/>
      <c r="CC33" s="175"/>
      <c r="CD33" s="176"/>
      <c r="CE33" s="176"/>
      <c r="CF33" s="176"/>
      <c r="CG33" s="137"/>
      <c r="CH33" s="179"/>
      <c r="CI33" s="179"/>
      <c r="CJ33" s="179"/>
      <c r="CK33" s="179"/>
      <c r="CL33" s="179"/>
      <c r="CM33" s="179"/>
      <c r="CN33" s="179"/>
      <c r="CO33" s="179"/>
      <c r="CP33" s="130"/>
      <c r="CQ33" s="175"/>
      <c r="CR33" s="176"/>
      <c r="CS33" s="176"/>
      <c r="CT33" s="176"/>
      <c r="CU33" s="137"/>
      <c r="CV33" s="179"/>
      <c r="CW33" s="179"/>
      <c r="CX33" s="179"/>
      <c r="CY33" s="179"/>
      <c r="CZ33" s="179"/>
      <c r="DA33" s="179"/>
      <c r="DB33" s="179"/>
      <c r="DC33" s="179"/>
      <c r="DD33" s="130"/>
      <c r="DE33" s="175"/>
      <c r="DF33" s="176"/>
      <c r="DG33" s="176"/>
      <c r="DH33" s="176"/>
      <c r="DI33" s="137"/>
      <c r="DJ33" s="179"/>
      <c r="DK33" s="179"/>
      <c r="DL33" s="179"/>
      <c r="DM33" s="179"/>
      <c r="DN33" s="179"/>
      <c r="DO33" s="179"/>
      <c r="DP33" s="179"/>
      <c r="DQ33" s="179"/>
      <c r="DR33" s="130"/>
      <c r="DS33" s="189"/>
      <c r="DT33" s="190"/>
      <c r="DU33" s="190"/>
      <c r="DV33" s="190"/>
      <c r="DW33" s="137"/>
      <c r="DX33" s="179"/>
      <c r="DY33" s="179"/>
      <c r="DZ33" s="179"/>
      <c r="EA33" s="179"/>
      <c r="EB33" s="179"/>
      <c r="EC33" s="179"/>
      <c r="ED33" s="179"/>
      <c r="EE33" s="179"/>
      <c r="EF33" s="130"/>
      <c r="EG33" s="166"/>
      <c r="EH33" s="166"/>
      <c r="EI33" s="166"/>
      <c r="EJ33" s="166"/>
      <c r="EK33" s="166"/>
      <c r="EL33" s="166"/>
      <c r="EM33" s="166"/>
      <c r="EN33" s="166"/>
      <c r="EO33" s="166"/>
      <c r="EP33" s="166"/>
      <c r="EQ33" s="166"/>
      <c r="ER33" s="166"/>
      <c r="ES33" s="166"/>
      <c r="ET33" s="166"/>
      <c r="EU33" s="166"/>
      <c r="EV33" s="166"/>
      <c r="EW33" s="166"/>
      <c r="EX33" s="166"/>
      <c r="EY33" s="166"/>
      <c r="EZ33" s="166"/>
      <c r="FA33" s="166"/>
      <c r="FB33" s="166"/>
      <c r="FC33" s="166"/>
      <c r="FD33" s="166"/>
      <c r="FE33" s="166"/>
      <c r="FF33" s="166"/>
      <c r="FG33" s="166"/>
      <c r="FH33" s="166"/>
      <c r="FI33" s="166"/>
      <c r="FJ33" s="166"/>
      <c r="FK33" s="138"/>
      <c r="IF33" s="5"/>
    </row>
    <row r="34" spans="2:240" ht="3" customHeight="1">
      <c r="B34" s="138"/>
      <c r="C34" s="198">
        <v>8</v>
      </c>
      <c r="D34" s="199"/>
      <c r="E34" s="199"/>
      <c r="F34" s="199"/>
      <c r="G34" s="199"/>
      <c r="H34" s="128"/>
      <c r="I34" s="131"/>
      <c r="J34" s="159" t="str">
        <f>IF(TNL!I37&lt;&gt;"",TNL!I37&amp;", "&amp;TNL!AK37,"")</f>
        <v/>
      </c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80" t="str">
        <f>IF(TNL!BM37&lt;&gt;"",TNL!BM37,"")</f>
        <v/>
      </c>
      <c r="BN34" s="181"/>
      <c r="BO34" s="181"/>
      <c r="BP34" s="181"/>
      <c r="BQ34" s="181"/>
      <c r="BR34" s="181"/>
      <c r="BS34" s="181"/>
      <c r="BT34" s="181"/>
      <c r="BU34" s="181"/>
      <c r="BV34" s="181"/>
      <c r="BW34" s="181"/>
      <c r="BX34" s="181"/>
      <c r="BY34" s="181"/>
      <c r="BZ34" s="181"/>
      <c r="CA34" s="181"/>
      <c r="CB34" s="182"/>
      <c r="CC34" s="191"/>
      <c r="CD34" s="192"/>
      <c r="CE34" s="192"/>
      <c r="CF34" s="192"/>
      <c r="CG34" s="135"/>
      <c r="CH34" s="177" t="s">
        <v>29</v>
      </c>
      <c r="CI34" s="177"/>
      <c r="CJ34" s="177"/>
      <c r="CK34" s="177"/>
      <c r="CL34" s="177"/>
      <c r="CM34" s="177"/>
      <c r="CN34" s="177"/>
      <c r="CO34" s="177"/>
      <c r="CP34" s="128"/>
      <c r="CQ34" s="191"/>
      <c r="CR34" s="192"/>
      <c r="CS34" s="192"/>
      <c r="CT34" s="192"/>
      <c r="CU34" s="135"/>
      <c r="CV34" s="177" t="s">
        <v>30</v>
      </c>
      <c r="CW34" s="177"/>
      <c r="CX34" s="177"/>
      <c r="CY34" s="177"/>
      <c r="CZ34" s="177"/>
      <c r="DA34" s="177"/>
      <c r="DB34" s="177"/>
      <c r="DC34" s="177"/>
      <c r="DD34" s="128"/>
      <c r="DE34" s="191"/>
      <c r="DF34" s="192"/>
      <c r="DG34" s="192"/>
      <c r="DH34" s="192"/>
      <c r="DI34" s="135"/>
      <c r="DJ34" s="177" t="s">
        <v>29</v>
      </c>
      <c r="DK34" s="177"/>
      <c r="DL34" s="177"/>
      <c r="DM34" s="177"/>
      <c r="DN34" s="177"/>
      <c r="DO34" s="177"/>
      <c r="DP34" s="177"/>
      <c r="DQ34" s="177"/>
      <c r="DR34" s="128"/>
      <c r="DS34" s="193"/>
      <c r="DT34" s="194"/>
      <c r="DU34" s="194"/>
      <c r="DV34" s="194"/>
      <c r="DW34" s="135"/>
      <c r="DX34" s="177" t="s">
        <v>30</v>
      </c>
      <c r="DY34" s="177"/>
      <c r="DZ34" s="177"/>
      <c r="EA34" s="177"/>
      <c r="EB34" s="177"/>
      <c r="EC34" s="177"/>
      <c r="ED34" s="177"/>
      <c r="EE34" s="177"/>
      <c r="EF34" s="128"/>
      <c r="EG34" s="166"/>
      <c r="EH34" s="166"/>
      <c r="EI34" s="166"/>
      <c r="EJ34" s="166"/>
      <c r="EK34" s="166"/>
      <c r="EL34" s="166"/>
      <c r="EM34" s="166"/>
      <c r="EN34" s="166"/>
      <c r="EO34" s="166"/>
      <c r="EP34" s="166"/>
      <c r="EQ34" s="166"/>
      <c r="ER34" s="166"/>
      <c r="ES34" s="166"/>
      <c r="ET34" s="166"/>
      <c r="EU34" s="166"/>
      <c r="EV34" s="166"/>
      <c r="EW34" s="166"/>
      <c r="EX34" s="166"/>
      <c r="EY34" s="166"/>
      <c r="EZ34" s="166"/>
      <c r="FA34" s="166"/>
      <c r="FB34" s="166"/>
      <c r="FC34" s="166"/>
      <c r="FD34" s="166"/>
      <c r="FE34" s="166"/>
      <c r="FF34" s="166"/>
      <c r="FG34" s="166"/>
      <c r="FH34" s="166"/>
      <c r="FI34" s="166"/>
      <c r="FJ34" s="166"/>
      <c r="FK34" s="138"/>
      <c r="IF34" s="5"/>
    </row>
    <row r="35" spans="2:240" ht="9" customHeight="1">
      <c r="B35" s="138"/>
      <c r="C35" s="200"/>
      <c r="D35" s="201"/>
      <c r="E35" s="201"/>
      <c r="F35" s="201"/>
      <c r="G35" s="201"/>
      <c r="H35" s="129"/>
      <c r="I35" s="157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83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  <c r="CB35" s="185"/>
      <c r="CC35" s="167"/>
      <c r="CD35" s="168"/>
      <c r="CE35" s="169" t="str">
        <f>IF(CS35="x","",IF(J34&lt;&gt;"","X",""))</f>
        <v/>
      </c>
      <c r="CF35" s="170"/>
      <c r="CG35" s="136"/>
      <c r="CH35" s="178"/>
      <c r="CI35" s="178"/>
      <c r="CJ35" s="178"/>
      <c r="CK35" s="178"/>
      <c r="CL35" s="178"/>
      <c r="CM35" s="178"/>
      <c r="CN35" s="178"/>
      <c r="CO35" s="178"/>
      <c r="CP35" s="129"/>
      <c r="CQ35" s="167"/>
      <c r="CR35" s="168"/>
      <c r="CS35" s="171"/>
      <c r="CT35" s="172"/>
      <c r="CU35" s="136"/>
      <c r="CV35" s="178"/>
      <c r="CW35" s="178"/>
      <c r="CX35" s="178"/>
      <c r="CY35" s="178"/>
      <c r="CZ35" s="178"/>
      <c r="DA35" s="178"/>
      <c r="DB35" s="178"/>
      <c r="DC35" s="178"/>
      <c r="DD35" s="129"/>
      <c r="DE35" s="167"/>
      <c r="DF35" s="168"/>
      <c r="DG35" s="169" t="str">
        <f>IF(DU35="x","",IF(J34&lt;&gt;"","X",""))</f>
        <v/>
      </c>
      <c r="DH35" s="170"/>
      <c r="DI35" s="136"/>
      <c r="DJ35" s="178"/>
      <c r="DK35" s="178"/>
      <c r="DL35" s="178"/>
      <c r="DM35" s="178"/>
      <c r="DN35" s="178"/>
      <c r="DO35" s="178"/>
      <c r="DP35" s="178"/>
      <c r="DQ35" s="178"/>
      <c r="DR35" s="129"/>
      <c r="DS35" s="173"/>
      <c r="DT35" s="174"/>
      <c r="DU35" s="171"/>
      <c r="DV35" s="172"/>
      <c r="DW35" s="136"/>
      <c r="DX35" s="178"/>
      <c r="DY35" s="178"/>
      <c r="DZ35" s="178"/>
      <c r="EA35" s="178"/>
      <c r="EB35" s="178"/>
      <c r="EC35" s="178"/>
      <c r="ED35" s="178"/>
      <c r="EE35" s="178"/>
      <c r="EF35" s="129"/>
      <c r="EG35" s="166"/>
      <c r="EH35" s="166"/>
      <c r="EI35" s="166"/>
      <c r="EJ35" s="166"/>
      <c r="EK35" s="166"/>
      <c r="EL35" s="166"/>
      <c r="EM35" s="166"/>
      <c r="EN35" s="166"/>
      <c r="EO35" s="166"/>
      <c r="EP35" s="166"/>
      <c r="EQ35" s="166"/>
      <c r="ER35" s="166"/>
      <c r="ES35" s="166"/>
      <c r="ET35" s="166"/>
      <c r="EU35" s="166"/>
      <c r="EV35" s="166"/>
      <c r="EW35" s="166"/>
      <c r="EX35" s="166"/>
      <c r="EY35" s="166"/>
      <c r="EZ35" s="166"/>
      <c r="FA35" s="166"/>
      <c r="FB35" s="166"/>
      <c r="FC35" s="166"/>
      <c r="FD35" s="166"/>
      <c r="FE35" s="166"/>
      <c r="FF35" s="166"/>
      <c r="FG35" s="166"/>
      <c r="FH35" s="166"/>
      <c r="FI35" s="166"/>
      <c r="FJ35" s="166"/>
      <c r="FK35" s="138"/>
      <c r="IF35" s="5"/>
    </row>
    <row r="36" spans="2:240" ht="3" customHeight="1">
      <c r="B36" s="138"/>
      <c r="C36" s="202"/>
      <c r="D36" s="203"/>
      <c r="E36" s="203"/>
      <c r="F36" s="203"/>
      <c r="G36" s="203"/>
      <c r="H36" s="130"/>
      <c r="I36" s="158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86"/>
      <c r="BN36" s="187"/>
      <c r="BO36" s="187"/>
      <c r="BP36" s="187"/>
      <c r="BQ36" s="187"/>
      <c r="BR36" s="187"/>
      <c r="BS36" s="187"/>
      <c r="BT36" s="187"/>
      <c r="BU36" s="187"/>
      <c r="BV36" s="187"/>
      <c r="BW36" s="187"/>
      <c r="BX36" s="187"/>
      <c r="BY36" s="187"/>
      <c r="BZ36" s="187"/>
      <c r="CA36" s="187"/>
      <c r="CB36" s="188"/>
      <c r="CC36" s="175"/>
      <c r="CD36" s="176"/>
      <c r="CE36" s="176"/>
      <c r="CF36" s="176"/>
      <c r="CG36" s="137"/>
      <c r="CH36" s="179"/>
      <c r="CI36" s="179"/>
      <c r="CJ36" s="179"/>
      <c r="CK36" s="179"/>
      <c r="CL36" s="179"/>
      <c r="CM36" s="179"/>
      <c r="CN36" s="179"/>
      <c r="CO36" s="179"/>
      <c r="CP36" s="130"/>
      <c r="CQ36" s="175"/>
      <c r="CR36" s="176"/>
      <c r="CS36" s="176"/>
      <c r="CT36" s="176"/>
      <c r="CU36" s="137"/>
      <c r="CV36" s="179"/>
      <c r="CW36" s="179"/>
      <c r="CX36" s="179"/>
      <c r="CY36" s="179"/>
      <c r="CZ36" s="179"/>
      <c r="DA36" s="179"/>
      <c r="DB36" s="179"/>
      <c r="DC36" s="179"/>
      <c r="DD36" s="130"/>
      <c r="DE36" s="175"/>
      <c r="DF36" s="176"/>
      <c r="DG36" s="176"/>
      <c r="DH36" s="176"/>
      <c r="DI36" s="137"/>
      <c r="DJ36" s="179"/>
      <c r="DK36" s="179"/>
      <c r="DL36" s="179"/>
      <c r="DM36" s="179"/>
      <c r="DN36" s="179"/>
      <c r="DO36" s="179"/>
      <c r="DP36" s="179"/>
      <c r="DQ36" s="179"/>
      <c r="DR36" s="130"/>
      <c r="DS36" s="189"/>
      <c r="DT36" s="190"/>
      <c r="DU36" s="190"/>
      <c r="DV36" s="190"/>
      <c r="DW36" s="137"/>
      <c r="DX36" s="179"/>
      <c r="DY36" s="179"/>
      <c r="DZ36" s="179"/>
      <c r="EA36" s="179"/>
      <c r="EB36" s="179"/>
      <c r="EC36" s="179"/>
      <c r="ED36" s="179"/>
      <c r="EE36" s="179"/>
      <c r="EF36" s="130"/>
      <c r="EG36" s="166"/>
      <c r="EH36" s="166"/>
      <c r="EI36" s="166"/>
      <c r="EJ36" s="166"/>
      <c r="EK36" s="166"/>
      <c r="EL36" s="166"/>
      <c r="EM36" s="166"/>
      <c r="EN36" s="166"/>
      <c r="EO36" s="166"/>
      <c r="EP36" s="166"/>
      <c r="EQ36" s="166"/>
      <c r="ER36" s="166"/>
      <c r="ES36" s="166"/>
      <c r="ET36" s="166"/>
      <c r="EU36" s="166"/>
      <c r="EV36" s="166"/>
      <c r="EW36" s="166"/>
      <c r="EX36" s="166"/>
      <c r="EY36" s="166"/>
      <c r="EZ36" s="166"/>
      <c r="FA36" s="166"/>
      <c r="FB36" s="166"/>
      <c r="FC36" s="166"/>
      <c r="FD36" s="166"/>
      <c r="FE36" s="166"/>
      <c r="FF36" s="166"/>
      <c r="FG36" s="166"/>
      <c r="FH36" s="166"/>
      <c r="FI36" s="166"/>
      <c r="FJ36" s="166"/>
      <c r="FK36" s="138"/>
      <c r="IF36" s="5"/>
    </row>
    <row r="37" spans="2:240" ht="3" customHeight="1">
      <c r="B37" s="138"/>
      <c r="C37" s="198">
        <v>9</v>
      </c>
      <c r="D37" s="199"/>
      <c r="E37" s="199"/>
      <c r="F37" s="199"/>
      <c r="G37" s="199"/>
      <c r="H37" s="128"/>
      <c r="I37" s="131"/>
      <c r="J37" s="159" t="str">
        <f>IF(TNL!I39&lt;&gt;"",TNL!I39&amp;", "&amp;TNL!AK39,"")</f>
        <v/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80" t="str">
        <f>IF(TNL!BM39&lt;&gt;"",TNL!BM39,"")</f>
        <v/>
      </c>
      <c r="BN37" s="181"/>
      <c r="BO37" s="181"/>
      <c r="BP37" s="181"/>
      <c r="BQ37" s="181"/>
      <c r="BR37" s="181"/>
      <c r="BS37" s="181"/>
      <c r="BT37" s="181"/>
      <c r="BU37" s="181"/>
      <c r="BV37" s="181"/>
      <c r="BW37" s="181"/>
      <c r="BX37" s="181"/>
      <c r="BY37" s="181"/>
      <c r="BZ37" s="181"/>
      <c r="CA37" s="181"/>
      <c r="CB37" s="182"/>
      <c r="CC37" s="191"/>
      <c r="CD37" s="192"/>
      <c r="CE37" s="192"/>
      <c r="CF37" s="192"/>
      <c r="CG37" s="135"/>
      <c r="CH37" s="177" t="s">
        <v>29</v>
      </c>
      <c r="CI37" s="177"/>
      <c r="CJ37" s="177"/>
      <c r="CK37" s="177"/>
      <c r="CL37" s="177"/>
      <c r="CM37" s="177"/>
      <c r="CN37" s="177"/>
      <c r="CO37" s="177"/>
      <c r="CP37" s="128"/>
      <c r="CQ37" s="191"/>
      <c r="CR37" s="192"/>
      <c r="CS37" s="192"/>
      <c r="CT37" s="192"/>
      <c r="CU37" s="135"/>
      <c r="CV37" s="177" t="s">
        <v>30</v>
      </c>
      <c r="CW37" s="177"/>
      <c r="CX37" s="177"/>
      <c r="CY37" s="177"/>
      <c r="CZ37" s="177"/>
      <c r="DA37" s="177"/>
      <c r="DB37" s="177"/>
      <c r="DC37" s="177"/>
      <c r="DD37" s="128"/>
      <c r="DE37" s="191"/>
      <c r="DF37" s="192"/>
      <c r="DG37" s="192"/>
      <c r="DH37" s="192"/>
      <c r="DI37" s="135"/>
      <c r="DJ37" s="177" t="s">
        <v>29</v>
      </c>
      <c r="DK37" s="177"/>
      <c r="DL37" s="177"/>
      <c r="DM37" s="177"/>
      <c r="DN37" s="177"/>
      <c r="DO37" s="177"/>
      <c r="DP37" s="177"/>
      <c r="DQ37" s="177"/>
      <c r="DR37" s="128"/>
      <c r="DS37" s="193"/>
      <c r="DT37" s="194"/>
      <c r="DU37" s="194"/>
      <c r="DV37" s="194"/>
      <c r="DW37" s="135"/>
      <c r="DX37" s="177" t="s">
        <v>30</v>
      </c>
      <c r="DY37" s="177"/>
      <c r="DZ37" s="177"/>
      <c r="EA37" s="177"/>
      <c r="EB37" s="177"/>
      <c r="EC37" s="177"/>
      <c r="ED37" s="177"/>
      <c r="EE37" s="177"/>
      <c r="EF37" s="128"/>
      <c r="EG37" s="166"/>
      <c r="EH37" s="166"/>
      <c r="EI37" s="166"/>
      <c r="EJ37" s="166"/>
      <c r="EK37" s="166"/>
      <c r="EL37" s="166"/>
      <c r="EM37" s="166"/>
      <c r="EN37" s="166"/>
      <c r="EO37" s="166"/>
      <c r="EP37" s="166"/>
      <c r="EQ37" s="166"/>
      <c r="ER37" s="166"/>
      <c r="ES37" s="166"/>
      <c r="ET37" s="166"/>
      <c r="EU37" s="166"/>
      <c r="EV37" s="166"/>
      <c r="EW37" s="166"/>
      <c r="EX37" s="166"/>
      <c r="EY37" s="166"/>
      <c r="EZ37" s="166"/>
      <c r="FA37" s="166"/>
      <c r="FB37" s="166"/>
      <c r="FC37" s="166"/>
      <c r="FD37" s="166"/>
      <c r="FE37" s="166"/>
      <c r="FF37" s="166"/>
      <c r="FG37" s="166"/>
      <c r="FH37" s="166"/>
      <c r="FI37" s="166"/>
      <c r="FJ37" s="166"/>
      <c r="FK37" s="138"/>
      <c r="IF37" s="5"/>
    </row>
    <row r="38" spans="2:240" ht="9" customHeight="1">
      <c r="B38" s="138"/>
      <c r="C38" s="200"/>
      <c r="D38" s="201"/>
      <c r="E38" s="201"/>
      <c r="F38" s="201"/>
      <c r="G38" s="201"/>
      <c r="H38" s="129"/>
      <c r="I38" s="157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83"/>
      <c r="BN38" s="184"/>
      <c r="BO38" s="184"/>
      <c r="BP38" s="184"/>
      <c r="BQ38" s="184"/>
      <c r="BR38" s="184"/>
      <c r="BS38" s="184"/>
      <c r="BT38" s="184"/>
      <c r="BU38" s="184"/>
      <c r="BV38" s="184"/>
      <c r="BW38" s="184"/>
      <c r="BX38" s="184"/>
      <c r="BY38" s="184"/>
      <c r="BZ38" s="184"/>
      <c r="CA38" s="184"/>
      <c r="CB38" s="185"/>
      <c r="CC38" s="167"/>
      <c r="CD38" s="168"/>
      <c r="CE38" s="169" t="str">
        <f>IF(CS38="x","",IF(J37&lt;&gt;"","X",""))</f>
        <v/>
      </c>
      <c r="CF38" s="170"/>
      <c r="CG38" s="136"/>
      <c r="CH38" s="178"/>
      <c r="CI38" s="178"/>
      <c r="CJ38" s="178"/>
      <c r="CK38" s="178"/>
      <c r="CL38" s="178"/>
      <c r="CM38" s="178"/>
      <c r="CN38" s="178"/>
      <c r="CO38" s="178"/>
      <c r="CP38" s="129"/>
      <c r="CQ38" s="167"/>
      <c r="CR38" s="168"/>
      <c r="CS38" s="171"/>
      <c r="CT38" s="172"/>
      <c r="CU38" s="136"/>
      <c r="CV38" s="178"/>
      <c r="CW38" s="178"/>
      <c r="CX38" s="178"/>
      <c r="CY38" s="178"/>
      <c r="CZ38" s="178"/>
      <c r="DA38" s="178"/>
      <c r="DB38" s="178"/>
      <c r="DC38" s="178"/>
      <c r="DD38" s="129"/>
      <c r="DE38" s="167"/>
      <c r="DF38" s="168"/>
      <c r="DG38" s="169" t="str">
        <f>IF(DU38="x","",IF(J37&lt;&gt;"","X",""))</f>
        <v/>
      </c>
      <c r="DH38" s="170"/>
      <c r="DI38" s="136"/>
      <c r="DJ38" s="178"/>
      <c r="DK38" s="178"/>
      <c r="DL38" s="178"/>
      <c r="DM38" s="178"/>
      <c r="DN38" s="178"/>
      <c r="DO38" s="178"/>
      <c r="DP38" s="178"/>
      <c r="DQ38" s="178"/>
      <c r="DR38" s="129"/>
      <c r="DS38" s="173"/>
      <c r="DT38" s="174"/>
      <c r="DU38" s="171"/>
      <c r="DV38" s="172"/>
      <c r="DW38" s="136"/>
      <c r="DX38" s="178"/>
      <c r="DY38" s="178"/>
      <c r="DZ38" s="178"/>
      <c r="EA38" s="178"/>
      <c r="EB38" s="178"/>
      <c r="EC38" s="178"/>
      <c r="ED38" s="178"/>
      <c r="EE38" s="178"/>
      <c r="EF38" s="129"/>
      <c r="EG38" s="166"/>
      <c r="EH38" s="166"/>
      <c r="EI38" s="166"/>
      <c r="EJ38" s="166"/>
      <c r="EK38" s="166"/>
      <c r="EL38" s="166"/>
      <c r="EM38" s="166"/>
      <c r="EN38" s="166"/>
      <c r="EO38" s="166"/>
      <c r="EP38" s="166"/>
      <c r="EQ38" s="166"/>
      <c r="ER38" s="166"/>
      <c r="ES38" s="166"/>
      <c r="ET38" s="166"/>
      <c r="EU38" s="166"/>
      <c r="EV38" s="166"/>
      <c r="EW38" s="166"/>
      <c r="EX38" s="166"/>
      <c r="EY38" s="166"/>
      <c r="EZ38" s="166"/>
      <c r="FA38" s="166"/>
      <c r="FB38" s="166"/>
      <c r="FC38" s="166"/>
      <c r="FD38" s="166"/>
      <c r="FE38" s="166"/>
      <c r="FF38" s="166"/>
      <c r="FG38" s="166"/>
      <c r="FH38" s="166"/>
      <c r="FI38" s="166"/>
      <c r="FJ38" s="166"/>
      <c r="FK38" s="138"/>
      <c r="IF38" s="5"/>
    </row>
    <row r="39" spans="2:240" ht="3" customHeight="1">
      <c r="B39" s="138"/>
      <c r="C39" s="202"/>
      <c r="D39" s="203"/>
      <c r="E39" s="203"/>
      <c r="F39" s="203"/>
      <c r="G39" s="203"/>
      <c r="H39" s="130"/>
      <c r="I39" s="158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86"/>
      <c r="BN39" s="187"/>
      <c r="BO39" s="187"/>
      <c r="BP39" s="187"/>
      <c r="BQ39" s="187"/>
      <c r="BR39" s="187"/>
      <c r="BS39" s="187"/>
      <c r="BT39" s="187"/>
      <c r="BU39" s="187"/>
      <c r="BV39" s="187"/>
      <c r="BW39" s="187"/>
      <c r="BX39" s="187"/>
      <c r="BY39" s="187"/>
      <c r="BZ39" s="187"/>
      <c r="CA39" s="187"/>
      <c r="CB39" s="188"/>
      <c r="CC39" s="175"/>
      <c r="CD39" s="176"/>
      <c r="CE39" s="176"/>
      <c r="CF39" s="176"/>
      <c r="CG39" s="137"/>
      <c r="CH39" s="179"/>
      <c r="CI39" s="179"/>
      <c r="CJ39" s="179"/>
      <c r="CK39" s="179"/>
      <c r="CL39" s="179"/>
      <c r="CM39" s="179"/>
      <c r="CN39" s="179"/>
      <c r="CO39" s="179"/>
      <c r="CP39" s="130"/>
      <c r="CQ39" s="175"/>
      <c r="CR39" s="176"/>
      <c r="CS39" s="176"/>
      <c r="CT39" s="176"/>
      <c r="CU39" s="137"/>
      <c r="CV39" s="179"/>
      <c r="CW39" s="179"/>
      <c r="CX39" s="179"/>
      <c r="CY39" s="179"/>
      <c r="CZ39" s="179"/>
      <c r="DA39" s="179"/>
      <c r="DB39" s="179"/>
      <c r="DC39" s="179"/>
      <c r="DD39" s="130"/>
      <c r="DE39" s="175"/>
      <c r="DF39" s="176"/>
      <c r="DG39" s="176"/>
      <c r="DH39" s="176"/>
      <c r="DI39" s="137"/>
      <c r="DJ39" s="179"/>
      <c r="DK39" s="179"/>
      <c r="DL39" s="179"/>
      <c r="DM39" s="179"/>
      <c r="DN39" s="179"/>
      <c r="DO39" s="179"/>
      <c r="DP39" s="179"/>
      <c r="DQ39" s="179"/>
      <c r="DR39" s="130"/>
      <c r="DS39" s="189"/>
      <c r="DT39" s="190"/>
      <c r="DU39" s="190"/>
      <c r="DV39" s="190"/>
      <c r="DW39" s="137"/>
      <c r="DX39" s="179"/>
      <c r="DY39" s="179"/>
      <c r="DZ39" s="179"/>
      <c r="EA39" s="179"/>
      <c r="EB39" s="179"/>
      <c r="EC39" s="179"/>
      <c r="ED39" s="179"/>
      <c r="EE39" s="179"/>
      <c r="EF39" s="130"/>
      <c r="EG39" s="166"/>
      <c r="EH39" s="166"/>
      <c r="EI39" s="166"/>
      <c r="EJ39" s="166"/>
      <c r="EK39" s="166"/>
      <c r="EL39" s="166"/>
      <c r="EM39" s="166"/>
      <c r="EN39" s="166"/>
      <c r="EO39" s="166"/>
      <c r="EP39" s="166"/>
      <c r="EQ39" s="166"/>
      <c r="ER39" s="166"/>
      <c r="ES39" s="166"/>
      <c r="ET39" s="166"/>
      <c r="EU39" s="166"/>
      <c r="EV39" s="166"/>
      <c r="EW39" s="166"/>
      <c r="EX39" s="166"/>
      <c r="EY39" s="166"/>
      <c r="EZ39" s="166"/>
      <c r="FA39" s="166"/>
      <c r="FB39" s="166"/>
      <c r="FC39" s="166"/>
      <c r="FD39" s="166"/>
      <c r="FE39" s="166"/>
      <c r="FF39" s="166"/>
      <c r="FG39" s="166"/>
      <c r="FH39" s="166"/>
      <c r="FI39" s="166"/>
      <c r="FJ39" s="166"/>
      <c r="FK39" s="138"/>
      <c r="IF39" s="5"/>
    </row>
    <row r="40" spans="2:240" ht="3" customHeight="1">
      <c r="B40" s="138"/>
      <c r="C40" s="198">
        <v>10</v>
      </c>
      <c r="D40" s="199"/>
      <c r="E40" s="199"/>
      <c r="F40" s="199"/>
      <c r="G40" s="199"/>
      <c r="H40" s="128"/>
      <c r="I40" s="131"/>
      <c r="J40" s="159" t="str">
        <f>IF(TNL!I41&lt;&gt;"",TNL!I41&amp;", "&amp;TNL!AK41,"")</f>
        <v/>
      </c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80" t="str">
        <f>IF(TNL!BM41&lt;&gt;"",TNL!BM41,"")</f>
        <v/>
      </c>
      <c r="BN40" s="181"/>
      <c r="BO40" s="181"/>
      <c r="BP40" s="181"/>
      <c r="BQ40" s="181"/>
      <c r="BR40" s="181"/>
      <c r="BS40" s="181"/>
      <c r="BT40" s="181"/>
      <c r="BU40" s="181"/>
      <c r="BV40" s="181"/>
      <c r="BW40" s="181"/>
      <c r="BX40" s="181"/>
      <c r="BY40" s="181"/>
      <c r="BZ40" s="181"/>
      <c r="CA40" s="181"/>
      <c r="CB40" s="182"/>
      <c r="CC40" s="191"/>
      <c r="CD40" s="192"/>
      <c r="CE40" s="192"/>
      <c r="CF40" s="192"/>
      <c r="CG40" s="135"/>
      <c r="CH40" s="177" t="s">
        <v>29</v>
      </c>
      <c r="CI40" s="177"/>
      <c r="CJ40" s="177"/>
      <c r="CK40" s="177"/>
      <c r="CL40" s="177"/>
      <c r="CM40" s="177"/>
      <c r="CN40" s="177"/>
      <c r="CO40" s="177"/>
      <c r="CP40" s="128"/>
      <c r="CQ40" s="191"/>
      <c r="CR40" s="192"/>
      <c r="CS40" s="192"/>
      <c r="CT40" s="192"/>
      <c r="CU40" s="135"/>
      <c r="CV40" s="177" t="s">
        <v>30</v>
      </c>
      <c r="CW40" s="177"/>
      <c r="CX40" s="177"/>
      <c r="CY40" s="177"/>
      <c r="CZ40" s="177"/>
      <c r="DA40" s="177"/>
      <c r="DB40" s="177"/>
      <c r="DC40" s="177"/>
      <c r="DD40" s="128"/>
      <c r="DE40" s="191"/>
      <c r="DF40" s="192"/>
      <c r="DG40" s="192"/>
      <c r="DH40" s="192"/>
      <c r="DI40" s="135"/>
      <c r="DJ40" s="177" t="s">
        <v>29</v>
      </c>
      <c r="DK40" s="177"/>
      <c r="DL40" s="177"/>
      <c r="DM40" s="177"/>
      <c r="DN40" s="177"/>
      <c r="DO40" s="177"/>
      <c r="DP40" s="177"/>
      <c r="DQ40" s="177"/>
      <c r="DR40" s="128"/>
      <c r="DS40" s="193"/>
      <c r="DT40" s="194"/>
      <c r="DU40" s="194"/>
      <c r="DV40" s="194"/>
      <c r="DW40" s="135"/>
      <c r="DX40" s="177" t="s">
        <v>30</v>
      </c>
      <c r="DY40" s="177"/>
      <c r="DZ40" s="177"/>
      <c r="EA40" s="177"/>
      <c r="EB40" s="177"/>
      <c r="EC40" s="177"/>
      <c r="ED40" s="177"/>
      <c r="EE40" s="177"/>
      <c r="EF40" s="128"/>
      <c r="EG40" s="166"/>
      <c r="EH40" s="166"/>
      <c r="EI40" s="166"/>
      <c r="EJ40" s="166"/>
      <c r="EK40" s="166"/>
      <c r="EL40" s="166"/>
      <c r="EM40" s="166"/>
      <c r="EN40" s="166"/>
      <c r="EO40" s="166"/>
      <c r="EP40" s="166"/>
      <c r="EQ40" s="166"/>
      <c r="ER40" s="166"/>
      <c r="ES40" s="166"/>
      <c r="ET40" s="166"/>
      <c r="EU40" s="166"/>
      <c r="EV40" s="166"/>
      <c r="EW40" s="166"/>
      <c r="EX40" s="166"/>
      <c r="EY40" s="166"/>
      <c r="EZ40" s="166"/>
      <c r="FA40" s="166"/>
      <c r="FB40" s="166"/>
      <c r="FC40" s="166"/>
      <c r="FD40" s="166"/>
      <c r="FE40" s="166"/>
      <c r="FF40" s="166"/>
      <c r="FG40" s="166"/>
      <c r="FH40" s="166"/>
      <c r="FI40" s="166"/>
      <c r="FJ40" s="166"/>
      <c r="FK40" s="138"/>
      <c r="IF40" s="5"/>
    </row>
    <row r="41" spans="2:240" ht="9" customHeight="1">
      <c r="B41" s="138"/>
      <c r="C41" s="200"/>
      <c r="D41" s="201"/>
      <c r="E41" s="201"/>
      <c r="F41" s="201"/>
      <c r="G41" s="201"/>
      <c r="H41" s="129"/>
      <c r="I41" s="157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83"/>
      <c r="BN41" s="184"/>
      <c r="BO41" s="184"/>
      <c r="BP41" s="184"/>
      <c r="BQ41" s="184"/>
      <c r="BR41" s="184"/>
      <c r="BS41" s="184"/>
      <c r="BT41" s="184"/>
      <c r="BU41" s="184"/>
      <c r="BV41" s="184"/>
      <c r="BW41" s="184"/>
      <c r="BX41" s="184"/>
      <c r="BY41" s="184"/>
      <c r="BZ41" s="184"/>
      <c r="CA41" s="184"/>
      <c r="CB41" s="185"/>
      <c r="CC41" s="167"/>
      <c r="CD41" s="168"/>
      <c r="CE41" s="169" t="str">
        <f>IF(CS41="x","",IF(J40&lt;&gt;"","X",""))</f>
        <v/>
      </c>
      <c r="CF41" s="170"/>
      <c r="CG41" s="136"/>
      <c r="CH41" s="178"/>
      <c r="CI41" s="178"/>
      <c r="CJ41" s="178"/>
      <c r="CK41" s="178"/>
      <c r="CL41" s="178"/>
      <c r="CM41" s="178"/>
      <c r="CN41" s="178"/>
      <c r="CO41" s="178"/>
      <c r="CP41" s="129"/>
      <c r="CQ41" s="167"/>
      <c r="CR41" s="168"/>
      <c r="CS41" s="171"/>
      <c r="CT41" s="172"/>
      <c r="CU41" s="136"/>
      <c r="CV41" s="178"/>
      <c r="CW41" s="178"/>
      <c r="CX41" s="178"/>
      <c r="CY41" s="178"/>
      <c r="CZ41" s="178"/>
      <c r="DA41" s="178"/>
      <c r="DB41" s="178"/>
      <c r="DC41" s="178"/>
      <c r="DD41" s="129"/>
      <c r="DE41" s="167"/>
      <c r="DF41" s="168"/>
      <c r="DG41" s="169" t="str">
        <f>IF(DU41="x","",IF(J40&lt;&gt;"","X",""))</f>
        <v/>
      </c>
      <c r="DH41" s="170"/>
      <c r="DI41" s="136"/>
      <c r="DJ41" s="178"/>
      <c r="DK41" s="178"/>
      <c r="DL41" s="178"/>
      <c r="DM41" s="178"/>
      <c r="DN41" s="178"/>
      <c r="DO41" s="178"/>
      <c r="DP41" s="178"/>
      <c r="DQ41" s="178"/>
      <c r="DR41" s="129"/>
      <c r="DS41" s="173"/>
      <c r="DT41" s="174"/>
      <c r="DU41" s="171"/>
      <c r="DV41" s="172"/>
      <c r="DW41" s="136"/>
      <c r="DX41" s="178"/>
      <c r="DY41" s="178"/>
      <c r="DZ41" s="178"/>
      <c r="EA41" s="178"/>
      <c r="EB41" s="178"/>
      <c r="EC41" s="178"/>
      <c r="ED41" s="178"/>
      <c r="EE41" s="178"/>
      <c r="EF41" s="129"/>
      <c r="EG41" s="166"/>
      <c r="EH41" s="166"/>
      <c r="EI41" s="166"/>
      <c r="EJ41" s="166"/>
      <c r="EK41" s="166"/>
      <c r="EL41" s="166"/>
      <c r="EM41" s="166"/>
      <c r="EN41" s="166"/>
      <c r="EO41" s="166"/>
      <c r="EP41" s="166"/>
      <c r="EQ41" s="166"/>
      <c r="ER41" s="166"/>
      <c r="ES41" s="166"/>
      <c r="ET41" s="166"/>
      <c r="EU41" s="166"/>
      <c r="EV41" s="166"/>
      <c r="EW41" s="166"/>
      <c r="EX41" s="166"/>
      <c r="EY41" s="166"/>
      <c r="EZ41" s="166"/>
      <c r="FA41" s="166"/>
      <c r="FB41" s="166"/>
      <c r="FC41" s="166"/>
      <c r="FD41" s="166"/>
      <c r="FE41" s="166"/>
      <c r="FF41" s="166"/>
      <c r="FG41" s="166"/>
      <c r="FH41" s="166"/>
      <c r="FI41" s="166"/>
      <c r="FJ41" s="166"/>
      <c r="FK41" s="138"/>
      <c r="IF41" s="5"/>
    </row>
    <row r="42" spans="2:240" ht="3" customHeight="1">
      <c r="B42" s="138"/>
      <c r="C42" s="202"/>
      <c r="D42" s="203"/>
      <c r="E42" s="203"/>
      <c r="F42" s="203"/>
      <c r="G42" s="203"/>
      <c r="H42" s="130"/>
      <c r="I42" s="158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86"/>
      <c r="BN42" s="187"/>
      <c r="BO42" s="187"/>
      <c r="BP42" s="187"/>
      <c r="BQ42" s="187"/>
      <c r="BR42" s="187"/>
      <c r="BS42" s="187"/>
      <c r="BT42" s="187"/>
      <c r="BU42" s="187"/>
      <c r="BV42" s="187"/>
      <c r="BW42" s="187"/>
      <c r="BX42" s="187"/>
      <c r="BY42" s="187"/>
      <c r="BZ42" s="187"/>
      <c r="CA42" s="187"/>
      <c r="CB42" s="188"/>
      <c r="CC42" s="175"/>
      <c r="CD42" s="176"/>
      <c r="CE42" s="176"/>
      <c r="CF42" s="176"/>
      <c r="CG42" s="137"/>
      <c r="CH42" s="179"/>
      <c r="CI42" s="179"/>
      <c r="CJ42" s="179"/>
      <c r="CK42" s="179"/>
      <c r="CL42" s="179"/>
      <c r="CM42" s="179"/>
      <c r="CN42" s="179"/>
      <c r="CO42" s="179"/>
      <c r="CP42" s="130"/>
      <c r="CQ42" s="175"/>
      <c r="CR42" s="176"/>
      <c r="CS42" s="176"/>
      <c r="CT42" s="176"/>
      <c r="CU42" s="137"/>
      <c r="CV42" s="179"/>
      <c r="CW42" s="179"/>
      <c r="CX42" s="179"/>
      <c r="CY42" s="179"/>
      <c r="CZ42" s="179"/>
      <c r="DA42" s="179"/>
      <c r="DB42" s="179"/>
      <c r="DC42" s="179"/>
      <c r="DD42" s="130"/>
      <c r="DE42" s="175"/>
      <c r="DF42" s="176"/>
      <c r="DG42" s="176"/>
      <c r="DH42" s="176"/>
      <c r="DI42" s="137"/>
      <c r="DJ42" s="179"/>
      <c r="DK42" s="179"/>
      <c r="DL42" s="179"/>
      <c r="DM42" s="179"/>
      <c r="DN42" s="179"/>
      <c r="DO42" s="179"/>
      <c r="DP42" s="179"/>
      <c r="DQ42" s="179"/>
      <c r="DR42" s="130"/>
      <c r="DS42" s="189"/>
      <c r="DT42" s="190"/>
      <c r="DU42" s="190"/>
      <c r="DV42" s="190"/>
      <c r="DW42" s="137"/>
      <c r="DX42" s="179"/>
      <c r="DY42" s="179"/>
      <c r="DZ42" s="179"/>
      <c r="EA42" s="179"/>
      <c r="EB42" s="179"/>
      <c r="EC42" s="179"/>
      <c r="ED42" s="179"/>
      <c r="EE42" s="179"/>
      <c r="EF42" s="130"/>
      <c r="EG42" s="166"/>
      <c r="EH42" s="166"/>
      <c r="EI42" s="166"/>
      <c r="EJ42" s="166"/>
      <c r="EK42" s="166"/>
      <c r="EL42" s="166"/>
      <c r="EM42" s="166"/>
      <c r="EN42" s="166"/>
      <c r="EO42" s="166"/>
      <c r="EP42" s="166"/>
      <c r="EQ42" s="166"/>
      <c r="ER42" s="166"/>
      <c r="ES42" s="166"/>
      <c r="ET42" s="166"/>
      <c r="EU42" s="166"/>
      <c r="EV42" s="166"/>
      <c r="EW42" s="166"/>
      <c r="EX42" s="166"/>
      <c r="EY42" s="166"/>
      <c r="EZ42" s="166"/>
      <c r="FA42" s="166"/>
      <c r="FB42" s="166"/>
      <c r="FC42" s="166"/>
      <c r="FD42" s="166"/>
      <c r="FE42" s="166"/>
      <c r="FF42" s="166"/>
      <c r="FG42" s="166"/>
      <c r="FH42" s="166"/>
      <c r="FI42" s="166"/>
      <c r="FJ42" s="166"/>
      <c r="FK42" s="138"/>
      <c r="IF42" s="5"/>
    </row>
    <row r="43" spans="2:240" ht="3" customHeight="1">
      <c r="B43" s="138"/>
      <c r="C43" s="198">
        <v>11</v>
      </c>
      <c r="D43" s="199"/>
      <c r="E43" s="199"/>
      <c r="F43" s="199"/>
      <c r="G43" s="199"/>
      <c r="H43" s="128"/>
      <c r="I43" s="131"/>
      <c r="J43" s="159" t="str">
        <f>IF(TNL!I43&lt;&gt;"",TNL!I43&amp;", "&amp;TNL!AK43,"")</f>
        <v/>
      </c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80" t="str">
        <f>IF(TNL!BM43&lt;&gt;"",TNL!BM43,"")</f>
        <v/>
      </c>
      <c r="BN43" s="181"/>
      <c r="BO43" s="181"/>
      <c r="BP43" s="181"/>
      <c r="BQ43" s="181"/>
      <c r="BR43" s="181"/>
      <c r="BS43" s="181"/>
      <c r="BT43" s="181"/>
      <c r="BU43" s="181"/>
      <c r="BV43" s="181"/>
      <c r="BW43" s="181"/>
      <c r="BX43" s="181"/>
      <c r="BY43" s="181"/>
      <c r="BZ43" s="181"/>
      <c r="CA43" s="181"/>
      <c r="CB43" s="182"/>
      <c r="CC43" s="191"/>
      <c r="CD43" s="192"/>
      <c r="CE43" s="192"/>
      <c r="CF43" s="192"/>
      <c r="CG43" s="135"/>
      <c r="CH43" s="177" t="s">
        <v>29</v>
      </c>
      <c r="CI43" s="177"/>
      <c r="CJ43" s="177"/>
      <c r="CK43" s="177"/>
      <c r="CL43" s="177"/>
      <c r="CM43" s="177"/>
      <c r="CN43" s="177"/>
      <c r="CO43" s="177"/>
      <c r="CP43" s="128"/>
      <c r="CQ43" s="191"/>
      <c r="CR43" s="192"/>
      <c r="CS43" s="192"/>
      <c r="CT43" s="192"/>
      <c r="CU43" s="135"/>
      <c r="CV43" s="177" t="s">
        <v>30</v>
      </c>
      <c r="CW43" s="177"/>
      <c r="CX43" s="177"/>
      <c r="CY43" s="177"/>
      <c r="CZ43" s="177"/>
      <c r="DA43" s="177"/>
      <c r="DB43" s="177"/>
      <c r="DC43" s="177"/>
      <c r="DD43" s="128"/>
      <c r="DE43" s="191"/>
      <c r="DF43" s="192"/>
      <c r="DG43" s="192"/>
      <c r="DH43" s="192"/>
      <c r="DI43" s="135"/>
      <c r="DJ43" s="177" t="s">
        <v>29</v>
      </c>
      <c r="DK43" s="177"/>
      <c r="DL43" s="177"/>
      <c r="DM43" s="177"/>
      <c r="DN43" s="177"/>
      <c r="DO43" s="177"/>
      <c r="DP43" s="177"/>
      <c r="DQ43" s="177"/>
      <c r="DR43" s="128"/>
      <c r="DS43" s="193"/>
      <c r="DT43" s="194"/>
      <c r="DU43" s="194"/>
      <c r="DV43" s="194"/>
      <c r="DW43" s="135"/>
      <c r="DX43" s="177" t="s">
        <v>30</v>
      </c>
      <c r="DY43" s="177"/>
      <c r="DZ43" s="177"/>
      <c r="EA43" s="177"/>
      <c r="EB43" s="177"/>
      <c r="EC43" s="177"/>
      <c r="ED43" s="177"/>
      <c r="EE43" s="177"/>
      <c r="EF43" s="128"/>
      <c r="EG43" s="166"/>
      <c r="EH43" s="166"/>
      <c r="EI43" s="166"/>
      <c r="EJ43" s="166"/>
      <c r="EK43" s="166"/>
      <c r="EL43" s="166"/>
      <c r="EM43" s="166"/>
      <c r="EN43" s="166"/>
      <c r="EO43" s="166"/>
      <c r="EP43" s="166"/>
      <c r="EQ43" s="166"/>
      <c r="ER43" s="166"/>
      <c r="ES43" s="166"/>
      <c r="ET43" s="166"/>
      <c r="EU43" s="166"/>
      <c r="EV43" s="166"/>
      <c r="EW43" s="166"/>
      <c r="EX43" s="166"/>
      <c r="EY43" s="166"/>
      <c r="EZ43" s="166"/>
      <c r="FA43" s="166"/>
      <c r="FB43" s="166"/>
      <c r="FC43" s="166"/>
      <c r="FD43" s="166"/>
      <c r="FE43" s="166"/>
      <c r="FF43" s="166"/>
      <c r="FG43" s="166"/>
      <c r="FH43" s="166"/>
      <c r="FI43" s="166"/>
      <c r="FJ43" s="166"/>
      <c r="FK43" s="138"/>
      <c r="IF43" s="5"/>
    </row>
    <row r="44" spans="2:240" ht="9" customHeight="1">
      <c r="B44" s="138"/>
      <c r="C44" s="200"/>
      <c r="D44" s="201"/>
      <c r="E44" s="201"/>
      <c r="F44" s="201"/>
      <c r="G44" s="201"/>
      <c r="H44" s="129"/>
      <c r="I44" s="157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83"/>
      <c r="BN44" s="184"/>
      <c r="BO44" s="184"/>
      <c r="BP44" s="184"/>
      <c r="BQ44" s="184"/>
      <c r="BR44" s="184"/>
      <c r="BS44" s="184"/>
      <c r="BT44" s="184"/>
      <c r="BU44" s="184"/>
      <c r="BV44" s="184"/>
      <c r="BW44" s="184"/>
      <c r="BX44" s="184"/>
      <c r="BY44" s="184"/>
      <c r="BZ44" s="184"/>
      <c r="CA44" s="184"/>
      <c r="CB44" s="185"/>
      <c r="CC44" s="167"/>
      <c r="CD44" s="168"/>
      <c r="CE44" s="169" t="str">
        <f>IF(CS44="x","",IF(J43&lt;&gt;"","X",""))</f>
        <v/>
      </c>
      <c r="CF44" s="170"/>
      <c r="CG44" s="136"/>
      <c r="CH44" s="178"/>
      <c r="CI44" s="178"/>
      <c r="CJ44" s="178"/>
      <c r="CK44" s="178"/>
      <c r="CL44" s="178"/>
      <c r="CM44" s="178"/>
      <c r="CN44" s="178"/>
      <c r="CO44" s="178"/>
      <c r="CP44" s="129"/>
      <c r="CQ44" s="167"/>
      <c r="CR44" s="168"/>
      <c r="CS44" s="171"/>
      <c r="CT44" s="172"/>
      <c r="CU44" s="136"/>
      <c r="CV44" s="178"/>
      <c r="CW44" s="178"/>
      <c r="CX44" s="178"/>
      <c r="CY44" s="178"/>
      <c r="CZ44" s="178"/>
      <c r="DA44" s="178"/>
      <c r="DB44" s="178"/>
      <c r="DC44" s="178"/>
      <c r="DD44" s="129"/>
      <c r="DE44" s="167"/>
      <c r="DF44" s="168"/>
      <c r="DG44" s="169" t="str">
        <f>IF(DU44="x","",IF(J43&lt;&gt;"","X",""))</f>
        <v/>
      </c>
      <c r="DH44" s="170"/>
      <c r="DI44" s="136"/>
      <c r="DJ44" s="178"/>
      <c r="DK44" s="178"/>
      <c r="DL44" s="178"/>
      <c r="DM44" s="178"/>
      <c r="DN44" s="178"/>
      <c r="DO44" s="178"/>
      <c r="DP44" s="178"/>
      <c r="DQ44" s="178"/>
      <c r="DR44" s="129"/>
      <c r="DS44" s="173"/>
      <c r="DT44" s="174"/>
      <c r="DU44" s="171"/>
      <c r="DV44" s="172"/>
      <c r="DW44" s="136"/>
      <c r="DX44" s="178"/>
      <c r="DY44" s="178"/>
      <c r="DZ44" s="178"/>
      <c r="EA44" s="178"/>
      <c r="EB44" s="178"/>
      <c r="EC44" s="178"/>
      <c r="ED44" s="178"/>
      <c r="EE44" s="178"/>
      <c r="EF44" s="129"/>
      <c r="EG44" s="166"/>
      <c r="EH44" s="166"/>
      <c r="EI44" s="166"/>
      <c r="EJ44" s="166"/>
      <c r="EK44" s="166"/>
      <c r="EL44" s="166"/>
      <c r="EM44" s="166"/>
      <c r="EN44" s="166"/>
      <c r="EO44" s="166"/>
      <c r="EP44" s="166"/>
      <c r="EQ44" s="166"/>
      <c r="ER44" s="166"/>
      <c r="ES44" s="166"/>
      <c r="ET44" s="166"/>
      <c r="EU44" s="166"/>
      <c r="EV44" s="166"/>
      <c r="EW44" s="166"/>
      <c r="EX44" s="166"/>
      <c r="EY44" s="166"/>
      <c r="EZ44" s="166"/>
      <c r="FA44" s="166"/>
      <c r="FB44" s="166"/>
      <c r="FC44" s="166"/>
      <c r="FD44" s="166"/>
      <c r="FE44" s="166"/>
      <c r="FF44" s="166"/>
      <c r="FG44" s="166"/>
      <c r="FH44" s="166"/>
      <c r="FI44" s="166"/>
      <c r="FJ44" s="166"/>
      <c r="FK44" s="138"/>
      <c r="IF44" s="5"/>
    </row>
    <row r="45" spans="2:240" ht="3" customHeight="1">
      <c r="B45" s="138"/>
      <c r="C45" s="202"/>
      <c r="D45" s="203"/>
      <c r="E45" s="203"/>
      <c r="F45" s="203"/>
      <c r="G45" s="203"/>
      <c r="H45" s="130"/>
      <c r="I45" s="158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86"/>
      <c r="BN45" s="187"/>
      <c r="BO45" s="187"/>
      <c r="BP45" s="187"/>
      <c r="BQ45" s="187"/>
      <c r="BR45" s="187"/>
      <c r="BS45" s="187"/>
      <c r="BT45" s="187"/>
      <c r="BU45" s="187"/>
      <c r="BV45" s="187"/>
      <c r="BW45" s="187"/>
      <c r="BX45" s="187"/>
      <c r="BY45" s="187"/>
      <c r="BZ45" s="187"/>
      <c r="CA45" s="187"/>
      <c r="CB45" s="188"/>
      <c r="CC45" s="175"/>
      <c r="CD45" s="176"/>
      <c r="CE45" s="176"/>
      <c r="CF45" s="176"/>
      <c r="CG45" s="137"/>
      <c r="CH45" s="179"/>
      <c r="CI45" s="179"/>
      <c r="CJ45" s="179"/>
      <c r="CK45" s="179"/>
      <c r="CL45" s="179"/>
      <c r="CM45" s="179"/>
      <c r="CN45" s="179"/>
      <c r="CO45" s="179"/>
      <c r="CP45" s="130"/>
      <c r="CQ45" s="175"/>
      <c r="CR45" s="176"/>
      <c r="CS45" s="176"/>
      <c r="CT45" s="176"/>
      <c r="CU45" s="137"/>
      <c r="CV45" s="179"/>
      <c r="CW45" s="179"/>
      <c r="CX45" s="179"/>
      <c r="CY45" s="179"/>
      <c r="CZ45" s="179"/>
      <c r="DA45" s="179"/>
      <c r="DB45" s="179"/>
      <c r="DC45" s="179"/>
      <c r="DD45" s="130"/>
      <c r="DE45" s="175"/>
      <c r="DF45" s="176"/>
      <c r="DG45" s="176"/>
      <c r="DH45" s="176"/>
      <c r="DI45" s="137"/>
      <c r="DJ45" s="179"/>
      <c r="DK45" s="179"/>
      <c r="DL45" s="179"/>
      <c r="DM45" s="179"/>
      <c r="DN45" s="179"/>
      <c r="DO45" s="179"/>
      <c r="DP45" s="179"/>
      <c r="DQ45" s="179"/>
      <c r="DR45" s="130"/>
      <c r="DS45" s="189"/>
      <c r="DT45" s="190"/>
      <c r="DU45" s="190"/>
      <c r="DV45" s="190"/>
      <c r="DW45" s="137"/>
      <c r="DX45" s="179"/>
      <c r="DY45" s="179"/>
      <c r="DZ45" s="179"/>
      <c r="EA45" s="179"/>
      <c r="EB45" s="179"/>
      <c r="EC45" s="179"/>
      <c r="ED45" s="179"/>
      <c r="EE45" s="179"/>
      <c r="EF45" s="130"/>
      <c r="EG45" s="166"/>
      <c r="EH45" s="166"/>
      <c r="EI45" s="166"/>
      <c r="EJ45" s="166"/>
      <c r="EK45" s="166"/>
      <c r="EL45" s="166"/>
      <c r="EM45" s="166"/>
      <c r="EN45" s="166"/>
      <c r="EO45" s="166"/>
      <c r="EP45" s="166"/>
      <c r="EQ45" s="166"/>
      <c r="ER45" s="166"/>
      <c r="ES45" s="166"/>
      <c r="ET45" s="166"/>
      <c r="EU45" s="166"/>
      <c r="EV45" s="166"/>
      <c r="EW45" s="166"/>
      <c r="EX45" s="166"/>
      <c r="EY45" s="166"/>
      <c r="EZ45" s="166"/>
      <c r="FA45" s="166"/>
      <c r="FB45" s="166"/>
      <c r="FC45" s="166"/>
      <c r="FD45" s="166"/>
      <c r="FE45" s="166"/>
      <c r="FF45" s="166"/>
      <c r="FG45" s="166"/>
      <c r="FH45" s="166"/>
      <c r="FI45" s="166"/>
      <c r="FJ45" s="166"/>
      <c r="FK45" s="138"/>
      <c r="IF45" s="5"/>
    </row>
    <row r="46" spans="2:240" ht="3" customHeight="1">
      <c r="B46" s="138"/>
      <c r="C46" s="198">
        <v>12</v>
      </c>
      <c r="D46" s="199"/>
      <c r="E46" s="199"/>
      <c r="F46" s="199"/>
      <c r="G46" s="199"/>
      <c r="H46" s="128"/>
      <c r="I46" s="131"/>
      <c r="J46" s="159" t="str">
        <f>IF(TNL!I45&lt;&gt;"",TNL!I45&amp;", "&amp;TNL!AK45,"")</f>
        <v/>
      </c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80" t="str">
        <f>IF(TNL!BM45&lt;&gt;"",TNL!BM45,"")</f>
        <v/>
      </c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2"/>
      <c r="CC46" s="191"/>
      <c r="CD46" s="192"/>
      <c r="CE46" s="192"/>
      <c r="CF46" s="192"/>
      <c r="CG46" s="135"/>
      <c r="CH46" s="177" t="s">
        <v>29</v>
      </c>
      <c r="CI46" s="177"/>
      <c r="CJ46" s="177"/>
      <c r="CK46" s="177"/>
      <c r="CL46" s="177"/>
      <c r="CM46" s="177"/>
      <c r="CN46" s="177"/>
      <c r="CO46" s="177"/>
      <c r="CP46" s="128"/>
      <c r="CQ46" s="191"/>
      <c r="CR46" s="192"/>
      <c r="CS46" s="192"/>
      <c r="CT46" s="192"/>
      <c r="CU46" s="135"/>
      <c r="CV46" s="177" t="s">
        <v>30</v>
      </c>
      <c r="CW46" s="177"/>
      <c r="CX46" s="177"/>
      <c r="CY46" s="177"/>
      <c r="CZ46" s="177"/>
      <c r="DA46" s="177"/>
      <c r="DB46" s="177"/>
      <c r="DC46" s="177"/>
      <c r="DD46" s="128"/>
      <c r="DE46" s="191"/>
      <c r="DF46" s="192"/>
      <c r="DG46" s="192"/>
      <c r="DH46" s="192"/>
      <c r="DI46" s="135"/>
      <c r="DJ46" s="177" t="s">
        <v>29</v>
      </c>
      <c r="DK46" s="177"/>
      <c r="DL46" s="177"/>
      <c r="DM46" s="177"/>
      <c r="DN46" s="177"/>
      <c r="DO46" s="177"/>
      <c r="DP46" s="177"/>
      <c r="DQ46" s="177"/>
      <c r="DR46" s="128"/>
      <c r="DS46" s="193"/>
      <c r="DT46" s="194"/>
      <c r="DU46" s="194"/>
      <c r="DV46" s="194"/>
      <c r="DW46" s="135"/>
      <c r="DX46" s="177" t="s">
        <v>30</v>
      </c>
      <c r="DY46" s="177"/>
      <c r="DZ46" s="177"/>
      <c r="EA46" s="177"/>
      <c r="EB46" s="177"/>
      <c r="EC46" s="177"/>
      <c r="ED46" s="177"/>
      <c r="EE46" s="177"/>
      <c r="EF46" s="128"/>
      <c r="EG46" s="166"/>
      <c r="EH46" s="166"/>
      <c r="EI46" s="166"/>
      <c r="EJ46" s="166"/>
      <c r="EK46" s="166"/>
      <c r="EL46" s="166"/>
      <c r="EM46" s="166"/>
      <c r="EN46" s="166"/>
      <c r="EO46" s="166"/>
      <c r="EP46" s="166"/>
      <c r="EQ46" s="166"/>
      <c r="ER46" s="166"/>
      <c r="ES46" s="166"/>
      <c r="ET46" s="166"/>
      <c r="EU46" s="166"/>
      <c r="EV46" s="166"/>
      <c r="EW46" s="166"/>
      <c r="EX46" s="166"/>
      <c r="EY46" s="166"/>
      <c r="EZ46" s="166"/>
      <c r="FA46" s="166"/>
      <c r="FB46" s="166"/>
      <c r="FC46" s="166"/>
      <c r="FD46" s="166"/>
      <c r="FE46" s="166"/>
      <c r="FF46" s="166"/>
      <c r="FG46" s="166"/>
      <c r="FH46" s="166"/>
      <c r="FI46" s="166"/>
      <c r="FJ46" s="166"/>
      <c r="FK46" s="138"/>
      <c r="IF46" s="5"/>
    </row>
    <row r="47" spans="2:240" ht="9" customHeight="1">
      <c r="B47" s="138"/>
      <c r="C47" s="200"/>
      <c r="D47" s="201"/>
      <c r="E47" s="201"/>
      <c r="F47" s="201"/>
      <c r="G47" s="201"/>
      <c r="H47" s="129"/>
      <c r="I47" s="157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83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5"/>
      <c r="CC47" s="167"/>
      <c r="CD47" s="168"/>
      <c r="CE47" s="169" t="str">
        <f>IF(CS47="x","",IF(J46&lt;&gt;"","X",""))</f>
        <v/>
      </c>
      <c r="CF47" s="170"/>
      <c r="CG47" s="136"/>
      <c r="CH47" s="178"/>
      <c r="CI47" s="178"/>
      <c r="CJ47" s="178"/>
      <c r="CK47" s="178"/>
      <c r="CL47" s="178"/>
      <c r="CM47" s="178"/>
      <c r="CN47" s="178"/>
      <c r="CO47" s="178"/>
      <c r="CP47" s="129"/>
      <c r="CQ47" s="167"/>
      <c r="CR47" s="168"/>
      <c r="CS47" s="171"/>
      <c r="CT47" s="172"/>
      <c r="CU47" s="136"/>
      <c r="CV47" s="178"/>
      <c r="CW47" s="178"/>
      <c r="CX47" s="178"/>
      <c r="CY47" s="178"/>
      <c r="CZ47" s="178"/>
      <c r="DA47" s="178"/>
      <c r="DB47" s="178"/>
      <c r="DC47" s="178"/>
      <c r="DD47" s="129"/>
      <c r="DE47" s="167"/>
      <c r="DF47" s="168"/>
      <c r="DG47" s="169" t="str">
        <f>IF(DU47="x","",IF(J46&lt;&gt;"","X",""))</f>
        <v/>
      </c>
      <c r="DH47" s="170"/>
      <c r="DI47" s="136"/>
      <c r="DJ47" s="178"/>
      <c r="DK47" s="178"/>
      <c r="DL47" s="178"/>
      <c r="DM47" s="178"/>
      <c r="DN47" s="178"/>
      <c r="DO47" s="178"/>
      <c r="DP47" s="178"/>
      <c r="DQ47" s="178"/>
      <c r="DR47" s="129"/>
      <c r="DS47" s="173"/>
      <c r="DT47" s="174"/>
      <c r="DU47" s="171"/>
      <c r="DV47" s="172"/>
      <c r="DW47" s="136"/>
      <c r="DX47" s="178"/>
      <c r="DY47" s="178"/>
      <c r="DZ47" s="178"/>
      <c r="EA47" s="178"/>
      <c r="EB47" s="178"/>
      <c r="EC47" s="178"/>
      <c r="ED47" s="178"/>
      <c r="EE47" s="178"/>
      <c r="EF47" s="129"/>
      <c r="EG47" s="166"/>
      <c r="EH47" s="166"/>
      <c r="EI47" s="166"/>
      <c r="EJ47" s="166"/>
      <c r="EK47" s="166"/>
      <c r="EL47" s="166"/>
      <c r="EM47" s="166"/>
      <c r="EN47" s="166"/>
      <c r="EO47" s="166"/>
      <c r="EP47" s="166"/>
      <c r="EQ47" s="166"/>
      <c r="ER47" s="166"/>
      <c r="ES47" s="166"/>
      <c r="ET47" s="166"/>
      <c r="EU47" s="166"/>
      <c r="EV47" s="166"/>
      <c r="EW47" s="166"/>
      <c r="EX47" s="166"/>
      <c r="EY47" s="166"/>
      <c r="EZ47" s="166"/>
      <c r="FA47" s="166"/>
      <c r="FB47" s="166"/>
      <c r="FC47" s="166"/>
      <c r="FD47" s="166"/>
      <c r="FE47" s="166"/>
      <c r="FF47" s="166"/>
      <c r="FG47" s="166"/>
      <c r="FH47" s="166"/>
      <c r="FI47" s="166"/>
      <c r="FJ47" s="166"/>
      <c r="FK47" s="138"/>
      <c r="IF47" s="5"/>
    </row>
    <row r="48" spans="2:240" ht="3" customHeight="1">
      <c r="B48" s="138"/>
      <c r="C48" s="202"/>
      <c r="D48" s="203"/>
      <c r="E48" s="203"/>
      <c r="F48" s="203"/>
      <c r="G48" s="203"/>
      <c r="H48" s="130"/>
      <c r="I48" s="158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86"/>
      <c r="BN48" s="187"/>
      <c r="BO48" s="187"/>
      <c r="BP48" s="187"/>
      <c r="BQ48" s="187"/>
      <c r="BR48" s="187"/>
      <c r="BS48" s="187"/>
      <c r="BT48" s="187"/>
      <c r="BU48" s="187"/>
      <c r="BV48" s="187"/>
      <c r="BW48" s="187"/>
      <c r="BX48" s="187"/>
      <c r="BY48" s="187"/>
      <c r="BZ48" s="187"/>
      <c r="CA48" s="187"/>
      <c r="CB48" s="188"/>
      <c r="CC48" s="175"/>
      <c r="CD48" s="176"/>
      <c r="CE48" s="176"/>
      <c r="CF48" s="176"/>
      <c r="CG48" s="137"/>
      <c r="CH48" s="179"/>
      <c r="CI48" s="179"/>
      <c r="CJ48" s="179"/>
      <c r="CK48" s="179"/>
      <c r="CL48" s="179"/>
      <c r="CM48" s="179"/>
      <c r="CN48" s="179"/>
      <c r="CO48" s="179"/>
      <c r="CP48" s="130"/>
      <c r="CQ48" s="175"/>
      <c r="CR48" s="176"/>
      <c r="CS48" s="176"/>
      <c r="CT48" s="176"/>
      <c r="CU48" s="137"/>
      <c r="CV48" s="179"/>
      <c r="CW48" s="179"/>
      <c r="CX48" s="179"/>
      <c r="CY48" s="179"/>
      <c r="CZ48" s="179"/>
      <c r="DA48" s="179"/>
      <c r="DB48" s="179"/>
      <c r="DC48" s="179"/>
      <c r="DD48" s="130"/>
      <c r="DE48" s="175"/>
      <c r="DF48" s="176"/>
      <c r="DG48" s="176"/>
      <c r="DH48" s="176"/>
      <c r="DI48" s="137"/>
      <c r="DJ48" s="179"/>
      <c r="DK48" s="179"/>
      <c r="DL48" s="179"/>
      <c r="DM48" s="179"/>
      <c r="DN48" s="179"/>
      <c r="DO48" s="179"/>
      <c r="DP48" s="179"/>
      <c r="DQ48" s="179"/>
      <c r="DR48" s="130"/>
      <c r="DS48" s="189"/>
      <c r="DT48" s="190"/>
      <c r="DU48" s="190"/>
      <c r="DV48" s="190"/>
      <c r="DW48" s="137"/>
      <c r="DX48" s="179"/>
      <c r="DY48" s="179"/>
      <c r="DZ48" s="179"/>
      <c r="EA48" s="179"/>
      <c r="EB48" s="179"/>
      <c r="EC48" s="179"/>
      <c r="ED48" s="179"/>
      <c r="EE48" s="179"/>
      <c r="EF48" s="130"/>
      <c r="EG48" s="166"/>
      <c r="EH48" s="166"/>
      <c r="EI48" s="166"/>
      <c r="EJ48" s="166"/>
      <c r="EK48" s="166"/>
      <c r="EL48" s="166"/>
      <c r="EM48" s="166"/>
      <c r="EN48" s="166"/>
      <c r="EO48" s="166"/>
      <c r="EP48" s="166"/>
      <c r="EQ48" s="166"/>
      <c r="ER48" s="166"/>
      <c r="ES48" s="166"/>
      <c r="ET48" s="166"/>
      <c r="EU48" s="166"/>
      <c r="EV48" s="166"/>
      <c r="EW48" s="166"/>
      <c r="EX48" s="166"/>
      <c r="EY48" s="166"/>
      <c r="EZ48" s="166"/>
      <c r="FA48" s="166"/>
      <c r="FB48" s="166"/>
      <c r="FC48" s="166"/>
      <c r="FD48" s="166"/>
      <c r="FE48" s="166"/>
      <c r="FF48" s="166"/>
      <c r="FG48" s="166"/>
      <c r="FH48" s="166"/>
      <c r="FI48" s="166"/>
      <c r="FJ48" s="166"/>
      <c r="FK48" s="138"/>
      <c r="IF48" s="5"/>
    </row>
    <row r="49" spans="2:240" ht="3" customHeight="1">
      <c r="B49" s="138"/>
      <c r="C49" s="198">
        <v>13</v>
      </c>
      <c r="D49" s="199"/>
      <c r="E49" s="199"/>
      <c r="F49" s="199"/>
      <c r="G49" s="199"/>
      <c r="H49" s="128"/>
      <c r="I49" s="131"/>
      <c r="J49" s="159" t="str">
        <f>IF(TNL!I47&lt;&gt;"",TNL!I47&amp;", "&amp;TNL!AK47,"")</f>
        <v/>
      </c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80" t="str">
        <f>IF(TNL!BM47&lt;&gt;"",TNL!BM47,"")</f>
        <v/>
      </c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2"/>
      <c r="CC49" s="191"/>
      <c r="CD49" s="192"/>
      <c r="CE49" s="192"/>
      <c r="CF49" s="192"/>
      <c r="CG49" s="135"/>
      <c r="CH49" s="177" t="s">
        <v>29</v>
      </c>
      <c r="CI49" s="177"/>
      <c r="CJ49" s="177"/>
      <c r="CK49" s="177"/>
      <c r="CL49" s="177"/>
      <c r="CM49" s="177"/>
      <c r="CN49" s="177"/>
      <c r="CO49" s="177"/>
      <c r="CP49" s="128"/>
      <c r="CQ49" s="191"/>
      <c r="CR49" s="192"/>
      <c r="CS49" s="192"/>
      <c r="CT49" s="192"/>
      <c r="CU49" s="135"/>
      <c r="CV49" s="177" t="s">
        <v>30</v>
      </c>
      <c r="CW49" s="177"/>
      <c r="CX49" s="177"/>
      <c r="CY49" s="177"/>
      <c r="CZ49" s="177"/>
      <c r="DA49" s="177"/>
      <c r="DB49" s="177"/>
      <c r="DC49" s="177"/>
      <c r="DD49" s="128"/>
      <c r="DE49" s="191"/>
      <c r="DF49" s="192"/>
      <c r="DG49" s="192"/>
      <c r="DH49" s="192"/>
      <c r="DI49" s="135"/>
      <c r="DJ49" s="177" t="s">
        <v>29</v>
      </c>
      <c r="DK49" s="177"/>
      <c r="DL49" s="177"/>
      <c r="DM49" s="177"/>
      <c r="DN49" s="177"/>
      <c r="DO49" s="177"/>
      <c r="DP49" s="177"/>
      <c r="DQ49" s="177"/>
      <c r="DR49" s="128"/>
      <c r="DS49" s="193"/>
      <c r="DT49" s="194"/>
      <c r="DU49" s="194"/>
      <c r="DV49" s="194"/>
      <c r="DW49" s="135"/>
      <c r="DX49" s="177" t="s">
        <v>30</v>
      </c>
      <c r="DY49" s="177"/>
      <c r="DZ49" s="177"/>
      <c r="EA49" s="177"/>
      <c r="EB49" s="177"/>
      <c r="EC49" s="177"/>
      <c r="ED49" s="177"/>
      <c r="EE49" s="177"/>
      <c r="EF49" s="128"/>
      <c r="EG49" s="166"/>
      <c r="EH49" s="166"/>
      <c r="EI49" s="166"/>
      <c r="EJ49" s="166"/>
      <c r="EK49" s="166"/>
      <c r="EL49" s="166"/>
      <c r="EM49" s="166"/>
      <c r="EN49" s="166"/>
      <c r="EO49" s="166"/>
      <c r="EP49" s="166"/>
      <c r="EQ49" s="166"/>
      <c r="ER49" s="166"/>
      <c r="ES49" s="166"/>
      <c r="ET49" s="166"/>
      <c r="EU49" s="166"/>
      <c r="EV49" s="166"/>
      <c r="EW49" s="166"/>
      <c r="EX49" s="166"/>
      <c r="EY49" s="166"/>
      <c r="EZ49" s="166"/>
      <c r="FA49" s="166"/>
      <c r="FB49" s="166"/>
      <c r="FC49" s="166"/>
      <c r="FD49" s="166"/>
      <c r="FE49" s="166"/>
      <c r="FF49" s="166"/>
      <c r="FG49" s="166"/>
      <c r="FH49" s="166"/>
      <c r="FI49" s="166"/>
      <c r="FJ49" s="166"/>
      <c r="FK49" s="138"/>
      <c r="IF49" s="5"/>
    </row>
    <row r="50" spans="2:240" ht="9" customHeight="1">
      <c r="B50" s="138"/>
      <c r="C50" s="200"/>
      <c r="D50" s="201"/>
      <c r="E50" s="201"/>
      <c r="F50" s="201"/>
      <c r="G50" s="201"/>
      <c r="H50" s="129"/>
      <c r="I50" s="157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83"/>
      <c r="BN50" s="184"/>
      <c r="BO50" s="184"/>
      <c r="BP50" s="184"/>
      <c r="BQ50" s="184"/>
      <c r="BR50" s="184"/>
      <c r="BS50" s="184"/>
      <c r="BT50" s="184"/>
      <c r="BU50" s="184"/>
      <c r="BV50" s="184"/>
      <c r="BW50" s="184"/>
      <c r="BX50" s="184"/>
      <c r="BY50" s="184"/>
      <c r="BZ50" s="184"/>
      <c r="CA50" s="184"/>
      <c r="CB50" s="185"/>
      <c r="CC50" s="167"/>
      <c r="CD50" s="168"/>
      <c r="CE50" s="169" t="str">
        <f>IF(CS50="x","",IF(J49&lt;&gt;"","X",""))</f>
        <v/>
      </c>
      <c r="CF50" s="170"/>
      <c r="CG50" s="136"/>
      <c r="CH50" s="178"/>
      <c r="CI50" s="178"/>
      <c r="CJ50" s="178"/>
      <c r="CK50" s="178"/>
      <c r="CL50" s="178"/>
      <c r="CM50" s="178"/>
      <c r="CN50" s="178"/>
      <c r="CO50" s="178"/>
      <c r="CP50" s="129"/>
      <c r="CQ50" s="167"/>
      <c r="CR50" s="168"/>
      <c r="CS50" s="171"/>
      <c r="CT50" s="172"/>
      <c r="CU50" s="136"/>
      <c r="CV50" s="178"/>
      <c r="CW50" s="178"/>
      <c r="CX50" s="178"/>
      <c r="CY50" s="178"/>
      <c r="CZ50" s="178"/>
      <c r="DA50" s="178"/>
      <c r="DB50" s="178"/>
      <c r="DC50" s="178"/>
      <c r="DD50" s="129"/>
      <c r="DE50" s="167"/>
      <c r="DF50" s="168"/>
      <c r="DG50" s="169" t="str">
        <f>IF(DU50="x","",IF(J49&lt;&gt;"","X",""))</f>
        <v/>
      </c>
      <c r="DH50" s="170"/>
      <c r="DI50" s="136"/>
      <c r="DJ50" s="178"/>
      <c r="DK50" s="178"/>
      <c r="DL50" s="178"/>
      <c r="DM50" s="178"/>
      <c r="DN50" s="178"/>
      <c r="DO50" s="178"/>
      <c r="DP50" s="178"/>
      <c r="DQ50" s="178"/>
      <c r="DR50" s="129"/>
      <c r="DS50" s="173"/>
      <c r="DT50" s="174"/>
      <c r="DU50" s="171"/>
      <c r="DV50" s="172"/>
      <c r="DW50" s="136"/>
      <c r="DX50" s="178"/>
      <c r="DY50" s="178"/>
      <c r="DZ50" s="178"/>
      <c r="EA50" s="178"/>
      <c r="EB50" s="178"/>
      <c r="EC50" s="178"/>
      <c r="ED50" s="178"/>
      <c r="EE50" s="178"/>
      <c r="EF50" s="129"/>
      <c r="EG50" s="166"/>
      <c r="EH50" s="166"/>
      <c r="EI50" s="166"/>
      <c r="EJ50" s="166"/>
      <c r="EK50" s="166"/>
      <c r="EL50" s="166"/>
      <c r="EM50" s="166"/>
      <c r="EN50" s="166"/>
      <c r="EO50" s="166"/>
      <c r="EP50" s="166"/>
      <c r="EQ50" s="166"/>
      <c r="ER50" s="166"/>
      <c r="ES50" s="166"/>
      <c r="ET50" s="166"/>
      <c r="EU50" s="166"/>
      <c r="EV50" s="166"/>
      <c r="EW50" s="166"/>
      <c r="EX50" s="166"/>
      <c r="EY50" s="166"/>
      <c r="EZ50" s="166"/>
      <c r="FA50" s="166"/>
      <c r="FB50" s="166"/>
      <c r="FC50" s="166"/>
      <c r="FD50" s="166"/>
      <c r="FE50" s="166"/>
      <c r="FF50" s="166"/>
      <c r="FG50" s="166"/>
      <c r="FH50" s="166"/>
      <c r="FI50" s="166"/>
      <c r="FJ50" s="166"/>
      <c r="FK50" s="138"/>
      <c r="IF50" s="5"/>
    </row>
    <row r="51" spans="2:240" ht="3" customHeight="1">
      <c r="B51" s="138"/>
      <c r="C51" s="202"/>
      <c r="D51" s="203"/>
      <c r="E51" s="203"/>
      <c r="F51" s="203"/>
      <c r="G51" s="203"/>
      <c r="H51" s="130"/>
      <c r="I51" s="158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86"/>
      <c r="BN51" s="187"/>
      <c r="BO51" s="187"/>
      <c r="BP51" s="187"/>
      <c r="BQ51" s="187"/>
      <c r="BR51" s="187"/>
      <c r="BS51" s="187"/>
      <c r="BT51" s="187"/>
      <c r="BU51" s="187"/>
      <c r="BV51" s="187"/>
      <c r="BW51" s="187"/>
      <c r="BX51" s="187"/>
      <c r="BY51" s="187"/>
      <c r="BZ51" s="187"/>
      <c r="CA51" s="187"/>
      <c r="CB51" s="188"/>
      <c r="CC51" s="175"/>
      <c r="CD51" s="176"/>
      <c r="CE51" s="176"/>
      <c r="CF51" s="176"/>
      <c r="CG51" s="137"/>
      <c r="CH51" s="179"/>
      <c r="CI51" s="179"/>
      <c r="CJ51" s="179"/>
      <c r="CK51" s="179"/>
      <c r="CL51" s="179"/>
      <c r="CM51" s="179"/>
      <c r="CN51" s="179"/>
      <c r="CO51" s="179"/>
      <c r="CP51" s="130"/>
      <c r="CQ51" s="175"/>
      <c r="CR51" s="176"/>
      <c r="CS51" s="176"/>
      <c r="CT51" s="176"/>
      <c r="CU51" s="137"/>
      <c r="CV51" s="179"/>
      <c r="CW51" s="179"/>
      <c r="CX51" s="179"/>
      <c r="CY51" s="179"/>
      <c r="CZ51" s="179"/>
      <c r="DA51" s="179"/>
      <c r="DB51" s="179"/>
      <c r="DC51" s="179"/>
      <c r="DD51" s="130"/>
      <c r="DE51" s="175"/>
      <c r="DF51" s="176"/>
      <c r="DG51" s="176"/>
      <c r="DH51" s="176"/>
      <c r="DI51" s="137"/>
      <c r="DJ51" s="179"/>
      <c r="DK51" s="179"/>
      <c r="DL51" s="179"/>
      <c r="DM51" s="179"/>
      <c r="DN51" s="179"/>
      <c r="DO51" s="179"/>
      <c r="DP51" s="179"/>
      <c r="DQ51" s="179"/>
      <c r="DR51" s="130"/>
      <c r="DS51" s="189"/>
      <c r="DT51" s="190"/>
      <c r="DU51" s="190"/>
      <c r="DV51" s="190"/>
      <c r="DW51" s="137"/>
      <c r="DX51" s="179"/>
      <c r="DY51" s="179"/>
      <c r="DZ51" s="179"/>
      <c r="EA51" s="179"/>
      <c r="EB51" s="179"/>
      <c r="EC51" s="179"/>
      <c r="ED51" s="179"/>
      <c r="EE51" s="179"/>
      <c r="EF51" s="130"/>
      <c r="EG51" s="166"/>
      <c r="EH51" s="166"/>
      <c r="EI51" s="166"/>
      <c r="EJ51" s="166"/>
      <c r="EK51" s="166"/>
      <c r="EL51" s="166"/>
      <c r="EM51" s="166"/>
      <c r="EN51" s="166"/>
      <c r="EO51" s="166"/>
      <c r="EP51" s="166"/>
      <c r="EQ51" s="166"/>
      <c r="ER51" s="166"/>
      <c r="ES51" s="166"/>
      <c r="ET51" s="166"/>
      <c r="EU51" s="166"/>
      <c r="EV51" s="166"/>
      <c r="EW51" s="166"/>
      <c r="EX51" s="166"/>
      <c r="EY51" s="166"/>
      <c r="EZ51" s="166"/>
      <c r="FA51" s="166"/>
      <c r="FB51" s="166"/>
      <c r="FC51" s="166"/>
      <c r="FD51" s="166"/>
      <c r="FE51" s="166"/>
      <c r="FF51" s="166"/>
      <c r="FG51" s="166"/>
      <c r="FH51" s="166"/>
      <c r="FI51" s="166"/>
      <c r="FJ51" s="166"/>
      <c r="FK51" s="138"/>
      <c r="IF51" s="5"/>
    </row>
    <row r="52" spans="2:240" ht="3" customHeight="1">
      <c r="B52" s="138"/>
      <c r="C52" s="198">
        <v>14</v>
      </c>
      <c r="D52" s="199"/>
      <c r="E52" s="199"/>
      <c r="F52" s="199"/>
      <c r="G52" s="199"/>
      <c r="H52" s="128"/>
      <c r="I52" s="131"/>
      <c r="J52" s="159" t="str">
        <f>IF(TNL!I49&lt;&gt;"",TNL!I49&amp;", "&amp;TNL!AK49,"")</f>
        <v/>
      </c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80" t="str">
        <f>IF(TNL!BM49&lt;&gt;"",TNL!BM49,"")</f>
        <v/>
      </c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2"/>
      <c r="CC52" s="191"/>
      <c r="CD52" s="192"/>
      <c r="CE52" s="192"/>
      <c r="CF52" s="192"/>
      <c r="CG52" s="135"/>
      <c r="CH52" s="177" t="s">
        <v>29</v>
      </c>
      <c r="CI52" s="177"/>
      <c r="CJ52" s="177"/>
      <c r="CK52" s="177"/>
      <c r="CL52" s="177"/>
      <c r="CM52" s="177"/>
      <c r="CN52" s="177"/>
      <c r="CO52" s="177"/>
      <c r="CP52" s="128"/>
      <c r="CQ52" s="191"/>
      <c r="CR52" s="192"/>
      <c r="CS52" s="192"/>
      <c r="CT52" s="192"/>
      <c r="CU52" s="135"/>
      <c r="CV52" s="177" t="s">
        <v>30</v>
      </c>
      <c r="CW52" s="177"/>
      <c r="CX52" s="177"/>
      <c r="CY52" s="177"/>
      <c r="CZ52" s="177"/>
      <c r="DA52" s="177"/>
      <c r="DB52" s="177"/>
      <c r="DC52" s="177"/>
      <c r="DD52" s="128"/>
      <c r="DE52" s="191"/>
      <c r="DF52" s="192"/>
      <c r="DG52" s="192"/>
      <c r="DH52" s="192"/>
      <c r="DI52" s="135"/>
      <c r="DJ52" s="177" t="s">
        <v>29</v>
      </c>
      <c r="DK52" s="177"/>
      <c r="DL52" s="177"/>
      <c r="DM52" s="177"/>
      <c r="DN52" s="177"/>
      <c r="DO52" s="177"/>
      <c r="DP52" s="177"/>
      <c r="DQ52" s="177"/>
      <c r="DR52" s="128"/>
      <c r="DS52" s="193"/>
      <c r="DT52" s="194"/>
      <c r="DU52" s="194"/>
      <c r="DV52" s="194"/>
      <c r="DW52" s="135"/>
      <c r="DX52" s="177" t="s">
        <v>30</v>
      </c>
      <c r="DY52" s="177"/>
      <c r="DZ52" s="177"/>
      <c r="EA52" s="177"/>
      <c r="EB52" s="177"/>
      <c r="EC52" s="177"/>
      <c r="ED52" s="177"/>
      <c r="EE52" s="177"/>
      <c r="EF52" s="128"/>
      <c r="EG52" s="166"/>
      <c r="EH52" s="166"/>
      <c r="EI52" s="166"/>
      <c r="EJ52" s="166"/>
      <c r="EK52" s="166"/>
      <c r="EL52" s="166"/>
      <c r="EM52" s="166"/>
      <c r="EN52" s="166"/>
      <c r="EO52" s="166"/>
      <c r="EP52" s="166"/>
      <c r="EQ52" s="166"/>
      <c r="ER52" s="166"/>
      <c r="ES52" s="166"/>
      <c r="ET52" s="166"/>
      <c r="EU52" s="166"/>
      <c r="EV52" s="166"/>
      <c r="EW52" s="166"/>
      <c r="EX52" s="166"/>
      <c r="EY52" s="166"/>
      <c r="EZ52" s="166"/>
      <c r="FA52" s="166"/>
      <c r="FB52" s="166"/>
      <c r="FC52" s="166"/>
      <c r="FD52" s="166"/>
      <c r="FE52" s="166"/>
      <c r="FF52" s="166"/>
      <c r="FG52" s="166"/>
      <c r="FH52" s="166"/>
      <c r="FI52" s="166"/>
      <c r="FJ52" s="166"/>
      <c r="FK52" s="138"/>
      <c r="IF52" s="5"/>
    </row>
    <row r="53" spans="2:240" ht="9" customHeight="1">
      <c r="B53" s="138"/>
      <c r="C53" s="200"/>
      <c r="D53" s="201"/>
      <c r="E53" s="201"/>
      <c r="F53" s="201"/>
      <c r="G53" s="201"/>
      <c r="H53" s="129"/>
      <c r="I53" s="157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/>
      <c r="BL53" s="160"/>
      <c r="BM53" s="183"/>
      <c r="BN53" s="184"/>
      <c r="BO53" s="184"/>
      <c r="BP53" s="184"/>
      <c r="BQ53" s="184"/>
      <c r="BR53" s="184"/>
      <c r="BS53" s="184"/>
      <c r="BT53" s="184"/>
      <c r="BU53" s="184"/>
      <c r="BV53" s="184"/>
      <c r="BW53" s="184"/>
      <c r="BX53" s="184"/>
      <c r="BY53" s="184"/>
      <c r="BZ53" s="184"/>
      <c r="CA53" s="184"/>
      <c r="CB53" s="185"/>
      <c r="CC53" s="167"/>
      <c r="CD53" s="168"/>
      <c r="CE53" s="169" t="str">
        <f>IF(CS53="x","",IF(J52&lt;&gt;"","X",""))</f>
        <v/>
      </c>
      <c r="CF53" s="170"/>
      <c r="CG53" s="136"/>
      <c r="CH53" s="178"/>
      <c r="CI53" s="178"/>
      <c r="CJ53" s="178"/>
      <c r="CK53" s="178"/>
      <c r="CL53" s="178"/>
      <c r="CM53" s="178"/>
      <c r="CN53" s="178"/>
      <c r="CO53" s="178"/>
      <c r="CP53" s="129"/>
      <c r="CQ53" s="167"/>
      <c r="CR53" s="168"/>
      <c r="CS53" s="171"/>
      <c r="CT53" s="172"/>
      <c r="CU53" s="136"/>
      <c r="CV53" s="178"/>
      <c r="CW53" s="178"/>
      <c r="CX53" s="178"/>
      <c r="CY53" s="178"/>
      <c r="CZ53" s="178"/>
      <c r="DA53" s="178"/>
      <c r="DB53" s="178"/>
      <c r="DC53" s="178"/>
      <c r="DD53" s="129"/>
      <c r="DE53" s="167"/>
      <c r="DF53" s="168"/>
      <c r="DG53" s="169" t="str">
        <f>IF(DU53="x","",IF(J52&lt;&gt;"","X",""))</f>
        <v/>
      </c>
      <c r="DH53" s="170"/>
      <c r="DI53" s="136"/>
      <c r="DJ53" s="178"/>
      <c r="DK53" s="178"/>
      <c r="DL53" s="178"/>
      <c r="DM53" s="178"/>
      <c r="DN53" s="178"/>
      <c r="DO53" s="178"/>
      <c r="DP53" s="178"/>
      <c r="DQ53" s="178"/>
      <c r="DR53" s="129"/>
      <c r="DS53" s="173"/>
      <c r="DT53" s="174"/>
      <c r="DU53" s="171"/>
      <c r="DV53" s="172"/>
      <c r="DW53" s="136"/>
      <c r="DX53" s="178"/>
      <c r="DY53" s="178"/>
      <c r="DZ53" s="178"/>
      <c r="EA53" s="178"/>
      <c r="EB53" s="178"/>
      <c r="EC53" s="178"/>
      <c r="ED53" s="178"/>
      <c r="EE53" s="178"/>
      <c r="EF53" s="129"/>
      <c r="EG53" s="166"/>
      <c r="EH53" s="166"/>
      <c r="EI53" s="166"/>
      <c r="EJ53" s="166"/>
      <c r="EK53" s="166"/>
      <c r="EL53" s="166"/>
      <c r="EM53" s="166"/>
      <c r="EN53" s="166"/>
      <c r="EO53" s="166"/>
      <c r="EP53" s="166"/>
      <c r="EQ53" s="166"/>
      <c r="ER53" s="166"/>
      <c r="ES53" s="166"/>
      <c r="ET53" s="166"/>
      <c r="EU53" s="166"/>
      <c r="EV53" s="166"/>
      <c r="EW53" s="166"/>
      <c r="EX53" s="166"/>
      <c r="EY53" s="166"/>
      <c r="EZ53" s="166"/>
      <c r="FA53" s="166"/>
      <c r="FB53" s="166"/>
      <c r="FC53" s="166"/>
      <c r="FD53" s="166"/>
      <c r="FE53" s="166"/>
      <c r="FF53" s="166"/>
      <c r="FG53" s="166"/>
      <c r="FH53" s="166"/>
      <c r="FI53" s="166"/>
      <c r="FJ53" s="166"/>
      <c r="FK53" s="138"/>
      <c r="IF53" s="5"/>
    </row>
    <row r="54" spans="2:240" ht="3" customHeight="1">
      <c r="B54" s="138"/>
      <c r="C54" s="202"/>
      <c r="D54" s="203"/>
      <c r="E54" s="203"/>
      <c r="F54" s="203"/>
      <c r="G54" s="203"/>
      <c r="H54" s="130"/>
      <c r="I54" s="158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  <c r="BI54" s="161"/>
      <c r="BJ54" s="161"/>
      <c r="BK54" s="161"/>
      <c r="BL54" s="161"/>
      <c r="BM54" s="186"/>
      <c r="BN54" s="187"/>
      <c r="BO54" s="187"/>
      <c r="BP54" s="187"/>
      <c r="BQ54" s="187"/>
      <c r="BR54" s="187"/>
      <c r="BS54" s="187"/>
      <c r="BT54" s="187"/>
      <c r="BU54" s="187"/>
      <c r="BV54" s="187"/>
      <c r="BW54" s="187"/>
      <c r="BX54" s="187"/>
      <c r="BY54" s="187"/>
      <c r="BZ54" s="187"/>
      <c r="CA54" s="187"/>
      <c r="CB54" s="188"/>
      <c r="CC54" s="175"/>
      <c r="CD54" s="176"/>
      <c r="CE54" s="176"/>
      <c r="CF54" s="176"/>
      <c r="CG54" s="137"/>
      <c r="CH54" s="179"/>
      <c r="CI54" s="179"/>
      <c r="CJ54" s="179"/>
      <c r="CK54" s="179"/>
      <c r="CL54" s="179"/>
      <c r="CM54" s="179"/>
      <c r="CN54" s="179"/>
      <c r="CO54" s="179"/>
      <c r="CP54" s="130"/>
      <c r="CQ54" s="175"/>
      <c r="CR54" s="176"/>
      <c r="CS54" s="176"/>
      <c r="CT54" s="176"/>
      <c r="CU54" s="137"/>
      <c r="CV54" s="179"/>
      <c r="CW54" s="179"/>
      <c r="CX54" s="179"/>
      <c r="CY54" s="179"/>
      <c r="CZ54" s="179"/>
      <c r="DA54" s="179"/>
      <c r="DB54" s="179"/>
      <c r="DC54" s="179"/>
      <c r="DD54" s="130"/>
      <c r="DE54" s="175"/>
      <c r="DF54" s="176"/>
      <c r="DG54" s="176"/>
      <c r="DH54" s="176"/>
      <c r="DI54" s="137"/>
      <c r="DJ54" s="179"/>
      <c r="DK54" s="179"/>
      <c r="DL54" s="179"/>
      <c r="DM54" s="179"/>
      <c r="DN54" s="179"/>
      <c r="DO54" s="179"/>
      <c r="DP54" s="179"/>
      <c r="DQ54" s="179"/>
      <c r="DR54" s="130"/>
      <c r="DS54" s="189"/>
      <c r="DT54" s="190"/>
      <c r="DU54" s="190"/>
      <c r="DV54" s="190"/>
      <c r="DW54" s="137"/>
      <c r="DX54" s="179"/>
      <c r="DY54" s="179"/>
      <c r="DZ54" s="179"/>
      <c r="EA54" s="179"/>
      <c r="EB54" s="179"/>
      <c r="EC54" s="179"/>
      <c r="ED54" s="179"/>
      <c r="EE54" s="179"/>
      <c r="EF54" s="130"/>
      <c r="EG54" s="166"/>
      <c r="EH54" s="166"/>
      <c r="EI54" s="166"/>
      <c r="EJ54" s="166"/>
      <c r="EK54" s="166"/>
      <c r="EL54" s="166"/>
      <c r="EM54" s="166"/>
      <c r="EN54" s="166"/>
      <c r="EO54" s="166"/>
      <c r="EP54" s="166"/>
      <c r="EQ54" s="166"/>
      <c r="ER54" s="166"/>
      <c r="ES54" s="166"/>
      <c r="ET54" s="166"/>
      <c r="EU54" s="166"/>
      <c r="EV54" s="166"/>
      <c r="EW54" s="166"/>
      <c r="EX54" s="166"/>
      <c r="EY54" s="166"/>
      <c r="EZ54" s="166"/>
      <c r="FA54" s="166"/>
      <c r="FB54" s="166"/>
      <c r="FC54" s="166"/>
      <c r="FD54" s="166"/>
      <c r="FE54" s="166"/>
      <c r="FF54" s="166"/>
      <c r="FG54" s="166"/>
      <c r="FH54" s="166"/>
      <c r="FI54" s="166"/>
      <c r="FJ54" s="166"/>
      <c r="FK54" s="138"/>
      <c r="IF54" s="5"/>
    </row>
    <row r="55" spans="2:240" ht="3" customHeight="1">
      <c r="B55" s="138"/>
      <c r="C55" s="198">
        <v>15</v>
      </c>
      <c r="D55" s="199"/>
      <c r="E55" s="199"/>
      <c r="F55" s="199"/>
      <c r="G55" s="199"/>
      <c r="H55" s="128"/>
      <c r="I55" s="131"/>
      <c r="J55" s="159" t="str">
        <f>IF(TNL!I51&lt;&gt;"",TNL!I51&amp;", "&amp;TNL!AK51,"")</f>
        <v/>
      </c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80" t="str">
        <f>IF(TNL!BM51&lt;&gt;"",TNL!BM51,"")</f>
        <v/>
      </c>
      <c r="BN55" s="181"/>
      <c r="BO55" s="181"/>
      <c r="BP55" s="181"/>
      <c r="BQ55" s="181"/>
      <c r="BR55" s="181"/>
      <c r="BS55" s="181"/>
      <c r="BT55" s="181"/>
      <c r="BU55" s="181"/>
      <c r="BV55" s="181"/>
      <c r="BW55" s="181"/>
      <c r="BX55" s="181"/>
      <c r="BY55" s="181"/>
      <c r="BZ55" s="181"/>
      <c r="CA55" s="181"/>
      <c r="CB55" s="182"/>
      <c r="CC55" s="191"/>
      <c r="CD55" s="192"/>
      <c r="CE55" s="192"/>
      <c r="CF55" s="192"/>
      <c r="CG55" s="135"/>
      <c r="CH55" s="177" t="s">
        <v>29</v>
      </c>
      <c r="CI55" s="177"/>
      <c r="CJ55" s="177"/>
      <c r="CK55" s="177"/>
      <c r="CL55" s="177"/>
      <c r="CM55" s="177"/>
      <c r="CN55" s="177"/>
      <c r="CO55" s="177"/>
      <c r="CP55" s="128"/>
      <c r="CQ55" s="191"/>
      <c r="CR55" s="192"/>
      <c r="CS55" s="192"/>
      <c r="CT55" s="192"/>
      <c r="CU55" s="135"/>
      <c r="CV55" s="177" t="s">
        <v>30</v>
      </c>
      <c r="CW55" s="177"/>
      <c r="CX55" s="177"/>
      <c r="CY55" s="177"/>
      <c r="CZ55" s="177"/>
      <c r="DA55" s="177"/>
      <c r="DB55" s="177"/>
      <c r="DC55" s="177"/>
      <c r="DD55" s="128"/>
      <c r="DE55" s="191"/>
      <c r="DF55" s="192"/>
      <c r="DG55" s="192"/>
      <c r="DH55" s="192"/>
      <c r="DI55" s="135"/>
      <c r="DJ55" s="177" t="s">
        <v>29</v>
      </c>
      <c r="DK55" s="177"/>
      <c r="DL55" s="177"/>
      <c r="DM55" s="177"/>
      <c r="DN55" s="177"/>
      <c r="DO55" s="177"/>
      <c r="DP55" s="177"/>
      <c r="DQ55" s="177"/>
      <c r="DR55" s="128"/>
      <c r="DS55" s="193"/>
      <c r="DT55" s="194"/>
      <c r="DU55" s="194"/>
      <c r="DV55" s="194"/>
      <c r="DW55" s="135"/>
      <c r="DX55" s="177" t="s">
        <v>30</v>
      </c>
      <c r="DY55" s="177"/>
      <c r="DZ55" s="177"/>
      <c r="EA55" s="177"/>
      <c r="EB55" s="177"/>
      <c r="EC55" s="177"/>
      <c r="ED55" s="177"/>
      <c r="EE55" s="177"/>
      <c r="EF55" s="128"/>
      <c r="EG55" s="166"/>
      <c r="EH55" s="166"/>
      <c r="EI55" s="166"/>
      <c r="EJ55" s="166"/>
      <c r="EK55" s="166"/>
      <c r="EL55" s="166"/>
      <c r="EM55" s="166"/>
      <c r="EN55" s="166"/>
      <c r="EO55" s="166"/>
      <c r="EP55" s="166"/>
      <c r="EQ55" s="166"/>
      <c r="ER55" s="166"/>
      <c r="ES55" s="166"/>
      <c r="ET55" s="166"/>
      <c r="EU55" s="166"/>
      <c r="EV55" s="166"/>
      <c r="EW55" s="166"/>
      <c r="EX55" s="166"/>
      <c r="EY55" s="166"/>
      <c r="EZ55" s="166"/>
      <c r="FA55" s="166"/>
      <c r="FB55" s="166"/>
      <c r="FC55" s="166"/>
      <c r="FD55" s="166"/>
      <c r="FE55" s="166"/>
      <c r="FF55" s="166"/>
      <c r="FG55" s="166"/>
      <c r="FH55" s="166"/>
      <c r="FI55" s="166"/>
      <c r="FJ55" s="166"/>
      <c r="FK55" s="138"/>
      <c r="IF55" s="5"/>
    </row>
    <row r="56" spans="2:240" ht="9" customHeight="1">
      <c r="B56" s="138"/>
      <c r="C56" s="200"/>
      <c r="D56" s="201"/>
      <c r="E56" s="201"/>
      <c r="F56" s="201"/>
      <c r="G56" s="201"/>
      <c r="H56" s="129"/>
      <c r="I56" s="157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83"/>
      <c r="BN56" s="184"/>
      <c r="BO56" s="184"/>
      <c r="BP56" s="184"/>
      <c r="BQ56" s="184"/>
      <c r="BR56" s="184"/>
      <c r="BS56" s="184"/>
      <c r="BT56" s="184"/>
      <c r="BU56" s="184"/>
      <c r="BV56" s="184"/>
      <c r="BW56" s="184"/>
      <c r="BX56" s="184"/>
      <c r="BY56" s="184"/>
      <c r="BZ56" s="184"/>
      <c r="CA56" s="184"/>
      <c r="CB56" s="185"/>
      <c r="CC56" s="167"/>
      <c r="CD56" s="168"/>
      <c r="CE56" s="169" t="str">
        <f>IF(CS56="x","",IF(J55&lt;&gt;"","X",""))</f>
        <v/>
      </c>
      <c r="CF56" s="170"/>
      <c r="CG56" s="136"/>
      <c r="CH56" s="178"/>
      <c r="CI56" s="178"/>
      <c r="CJ56" s="178"/>
      <c r="CK56" s="178"/>
      <c r="CL56" s="178"/>
      <c r="CM56" s="178"/>
      <c r="CN56" s="178"/>
      <c r="CO56" s="178"/>
      <c r="CP56" s="129"/>
      <c r="CQ56" s="167"/>
      <c r="CR56" s="168"/>
      <c r="CS56" s="171"/>
      <c r="CT56" s="172"/>
      <c r="CU56" s="136"/>
      <c r="CV56" s="178"/>
      <c r="CW56" s="178"/>
      <c r="CX56" s="178"/>
      <c r="CY56" s="178"/>
      <c r="CZ56" s="178"/>
      <c r="DA56" s="178"/>
      <c r="DB56" s="178"/>
      <c r="DC56" s="178"/>
      <c r="DD56" s="129"/>
      <c r="DE56" s="167"/>
      <c r="DF56" s="168"/>
      <c r="DG56" s="169" t="str">
        <f>IF(DU56="x","",IF(J55&lt;&gt;"","X",""))</f>
        <v/>
      </c>
      <c r="DH56" s="170"/>
      <c r="DI56" s="136"/>
      <c r="DJ56" s="178"/>
      <c r="DK56" s="178"/>
      <c r="DL56" s="178"/>
      <c r="DM56" s="178"/>
      <c r="DN56" s="178"/>
      <c r="DO56" s="178"/>
      <c r="DP56" s="178"/>
      <c r="DQ56" s="178"/>
      <c r="DR56" s="129"/>
      <c r="DS56" s="173"/>
      <c r="DT56" s="174"/>
      <c r="DU56" s="171"/>
      <c r="DV56" s="172"/>
      <c r="DW56" s="136"/>
      <c r="DX56" s="178"/>
      <c r="DY56" s="178"/>
      <c r="DZ56" s="178"/>
      <c r="EA56" s="178"/>
      <c r="EB56" s="178"/>
      <c r="EC56" s="178"/>
      <c r="ED56" s="178"/>
      <c r="EE56" s="178"/>
      <c r="EF56" s="129"/>
      <c r="EG56" s="166"/>
      <c r="EH56" s="166"/>
      <c r="EI56" s="166"/>
      <c r="EJ56" s="166"/>
      <c r="EK56" s="166"/>
      <c r="EL56" s="166"/>
      <c r="EM56" s="166"/>
      <c r="EN56" s="166"/>
      <c r="EO56" s="166"/>
      <c r="EP56" s="166"/>
      <c r="EQ56" s="166"/>
      <c r="ER56" s="166"/>
      <c r="ES56" s="166"/>
      <c r="ET56" s="166"/>
      <c r="EU56" s="166"/>
      <c r="EV56" s="166"/>
      <c r="EW56" s="166"/>
      <c r="EX56" s="166"/>
      <c r="EY56" s="166"/>
      <c r="EZ56" s="166"/>
      <c r="FA56" s="166"/>
      <c r="FB56" s="166"/>
      <c r="FC56" s="166"/>
      <c r="FD56" s="166"/>
      <c r="FE56" s="166"/>
      <c r="FF56" s="166"/>
      <c r="FG56" s="166"/>
      <c r="FH56" s="166"/>
      <c r="FI56" s="166"/>
      <c r="FJ56" s="166"/>
      <c r="FK56" s="138"/>
      <c r="IF56" s="5"/>
    </row>
    <row r="57" spans="2:240" ht="3" customHeight="1">
      <c r="B57" s="138"/>
      <c r="C57" s="202"/>
      <c r="D57" s="203"/>
      <c r="E57" s="203"/>
      <c r="F57" s="203"/>
      <c r="G57" s="203"/>
      <c r="H57" s="130"/>
      <c r="I57" s="158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86"/>
      <c r="BN57" s="187"/>
      <c r="BO57" s="187"/>
      <c r="BP57" s="187"/>
      <c r="BQ57" s="187"/>
      <c r="BR57" s="187"/>
      <c r="BS57" s="187"/>
      <c r="BT57" s="187"/>
      <c r="BU57" s="187"/>
      <c r="BV57" s="187"/>
      <c r="BW57" s="187"/>
      <c r="BX57" s="187"/>
      <c r="BY57" s="187"/>
      <c r="BZ57" s="187"/>
      <c r="CA57" s="187"/>
      <c r="CB57" s="188"/>
      <c r="CC57" s="158"/>
      <c r="CD57" s="195"/>
      <c r="CE57" s="195"/>
      <c r="CF57" s="195"/>
      <c r="CG57" s="137"/>
      <c r="CH57" s="179"/>
      <c r="CI57" s="179"/>
      <c r="CJ57" s="179"/>
      <c r="CK57" s="179"/>
      <c r="CL57" s="179"/>
      <c r="CM57" s="179"/>
      <c r="CN57" s="179"/>
      <c r="CO57" s="179"/>
      <c r="CP57" s="130"/>
      <c r="CQ57" s="158"/>
      <c r="CR57" s="195"/>
      <c r="CS57" s="195"/>
      <c r="CT57" s="195"/>
      <c r="CU57" s="137"/>
      <c r="CV57" s="179"/>
      <c r="CW57" s="179"/>
      <c r="CX57" s="179"/>
      <c r="CY57" s="179"/>
      <c r="CZ57" s="179"/>
      <c r="DA57" s="179"/>
      <c r="DB57" s="179"/>
      <c r="DC57" s="179"/>
      <c r="DD57" s="130"/>
      <c r="DE57" s="158"/>
      <c r="DF57" s="195"/>
      <c r="DG57" s="195"/>
      <c r="DH57" s="195"/>
      <c r="DI57" s="137"/>
      <c r="DJ57" s="179"/>
      <c r="DK57" s="179"/>
      <c r="DL57" s="179"/>
      <c r="DM57" s="179"/>
      <c r="DN57" s="179"/>
      <c r="DO57" s="179"/>
      <c r="DP57" s="179"/>
      <c r="DQ57" s="179"/>
      <c r="DR57" s="130"/>
      <c r="DS57" s="158"/>
      <c r="DT57" s="195"/>
      <c r="DU57" s="195"/>
      <c r="DV57" s="195"/>
      <c r="DW57" s="137"/>
      <c r="DX57" s="179"/>
      <c r="DY57" s="179"/>
      <c r="DZ57" s="179"/>
      <c r="EA57" s="179"/>
      <c r="EB57" s="179"/>
      <c r="EC57" s="179"/>
      <c r="ED57" s="179"/>
      <c r="EE57" s="179"/>
      <c r="EF57" s="130"/>
      <c r="EG57" s="166"/>
      <c r="EH57" s="166"/>
      <c r="EI57" s="166"/>
      <c r="EJ57" s="166"/>
      <c r="EK57" s="166"/>
      <c r="EL57" s="166"/>
      <c r="EM57" s="166"/>
      <c r="EN57" s="166"/>
      <c r="EO57" s="166"/>
      <c r="EP57" s="166"/>
      <c r="EQ57" s="166"/>
      <c r="ER57" s="166"/>
      <c r="ES57" s="166"/>
      <c r="ET57" s="166"/>
      <c r="EU57" s="166"/>
      <c r="EV57" s="166"/>
      <c r="EW57" s="166"/>
      <c r="EX57" s="166"/>
      <c r="EY57" s="166"/>
      <c r="EZ57" s="166"/>
      <c r="FA57" s="166"/>
      <c r="FB57" s="166"/>
      <c r="FC57" s="166"/>
      <c r="FD57" s="166"/>
      <c r="FE57" s="166"/>
      <c r="FF57" s="166"/>
      <c r="FG57" s="166"/>
      <c r="FH57" s="166"/>
      <c r="FI57" s="166"/>
      <c r="FJ57" s="166"/>
      <c r="FK57" s="138"/>
      <c r="IF57" s="5"/>
    </row>
    <row r="58" spans="2:240" ht="3" customHeight="1">
      <c r="B58" s="138"/>
      <c r="C58" s="198">
        <v>16</v>
      </c>
      <c r="D58" s="199"/>
      <c r="E58" s="199"/>
      <c r="F58" s="199"/>
      <c r="G58" s="199"/>
      <c r="H58" s="128"/>
      <c r="I58" s="131"/>
      <c r="J58" s="159" t="str">
        <f>IF(TNL!I53&lt;&gt;"",TNL!I53&amp;", "&amp;TNL!AK53,"")</f>
        <v/>
      </c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80" t="str">
        <f>IF(TNL!BM53&lt;&gt;"",TNL!BM53,"")</f>
        <v/>
      </c>
      <c r="BN58" s="181"/>
      <c r="BO58" s="181"/>
      <c r="BP58" s="181"/>
      <c r="BQ58" s="181"/>
      <c r="BR58" s="181"/>
      <c r="BS58" s="181"/>
      <c r="BT58" s="181"/>
      <c r="BU58" s="181"/>
      <c r="BV58" s="181"/>
      <c r="BW58" s="181"/>
      <c r="BX58" s="181"/>
      <c r="BY58" s="181"/>
      <c r="BZ58" s="181"/>
      <c r="CA58" s="181"/>
      <c r="CB58" s="182"/>
      <c r="CC58" s="191"/>
      <c r="CD58" s="192"/>
      <c r="CE58" s="192"/>
      <c r="CF58" s="192"/>
      <c r="CG58" s="135"/>
      <c r="CH58" s="177" t="s">
        <v>29</v>
      </c>
      <c r="CI58" s="177"/>
      <c r="CJ58" s="177"/>
      <c r="CK58" s="177"/>
      <c r="CL58" s="177"/>
      <c r="CM58" s="177"/>
      <c r="CN58" s="177"/>
      <c r="CO58" s="177"/>
      <c r="CP58" s="128"/>
      <c r="CQ58" s="191"/>
      <c r="CR58" s="192"/>
      <c r="CS58" s="192"/>
      <c r="CT58" s="192"/>
      <c r="CU58" s="135"/>
      <c r="CV58" s="177" t="s">
        <v>30</v>
      </c>
      <c r="CW58" s="177"/>
      <c r="CX58" s="177"/>
      <c r="CY58" s="177"/>
      <c r="CZ58" s="177"/>
      <c r="DA58" s="177"/>
      <c r="DB58" s="177"/>
      <c r="DC58" s="177"/>
      <c r="DD58" s="128"/>
      <c r="DE58" s="191"/>
      <c r="DF58" s="192"/>
      <c r="DG58" s="192"/>
      <c r="DH58" s="192"/>
      <c r="DI58" s="135"/>
      <c r="DJ58" s="177" t="s">
        <v>29</v>
      </c>
      <c r="DK58" s="177"/>
      <c r="DL58" s="177"/>
      <c r="DM58" s="177"/>
      <c r="DN58" s="177"/>
      <c r="DO58" s="177"/>
      <c r="DP58" s="177"/>
      <c r="DQ58" s="177"/>
      <c r="DR58" s="128"/>
      <c r="DS58" s="193"/>
      <c r="DT58" s="194"/>
      <c r="DU58" s="194"/>
      <c r="DV58" s="194"/>
      <c r="DW58" s="135"/>
      <c r="DX58" s="177" t="s">
        <v>30</v>
      </c>
      <c r="DY58" s="177"/>
      <c r="DZ58" s="177"/>
      <c r="EA58" s="177"/>
      <c r="EB58" s="177"/>
      <c r="EC58" s="177"/>
      <c r="ED58" s="177"/>
      <c r="EE58" s="177"/>
      <c r="EF58" s="128"/>
      <c r="EG58" s="166"/>
      <c r="EH58" s="166"/>
      <c r="EI58" s="166"/>
      <c r="EJ58" s="166"/>
      <c r="EK58" s="166"/>
      <c r="EL58" s="166"/>
      <c r="EM58" s="166"/>
      <c r="EN58" s="166"/>
      <c r="EO58" s="166"/>
      <c r="EP58" s="166"/>
      <c r="EQ58" s="166"/>
      <c r="ER58" s="166"/>
      <c r="ES58" s="166"/>
      <c r="ET58" s="166"/>
      <c r="EU58" s="166"/>
      <c r="EV58" s="166"/>
      <c r="EW58" s="166"/>
      <c r="EX58" s="166"/>
      <c r="EY58" s="166"/>
      <c r="EZ58" s="166"/>
      <c r="FA58" s="166"/>
      <c r="FB58" s="166"/>
      <c r="FC58" s="166"/>
      <c r="FD58" s="166"/>
      <c r="FE58" s="166"/>
      <c r="FF58" s="166"/>
      <c r="FG58" s="166"/>
      <c r="FH58" s="166"/>
      <c r="FI58" s="166"/>
      <c r="FJ58" s="166"/>
      <c r="FK58" s="138"/>
      <c r="IF58" s="5"/>
    </row>
    <row r="59" spans="2:240" ht="9" customHeight="1">
      <c r="B59" s="138"/>
      <c r="C59" s="200"/>
      <c r="D59" s="201"/>
      <c r="E59" s="201"/>
      <c r="F59" s="201"/>
      <c r="G59" s="201"/>
      <c r="H59" s="129"/>
      <c r="I59" s="157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  <c r="BM59" s="183"/>
      <c r="BN59" s="184"/>
      <c r="BO59" s="184"/>
      <c r="BP59" s="184"/>
      <c r="BQ59" s="184"/>
      <c r="BR59" s="184"/>
      <c r="BS59" s="184"/>
      <c r="BT59" s="184"/>
      <c r="BU59" s="184"/>
      <c r="BV59" s="184"/>
      <c r="BW59" s="184"/>
      <c r="BX59" s="184"/>
      <c r="BY59" s="184"/>
      <c r="BZ59" s="184"/>
      <c r="CA59" s="184"/>
      <c r="CB59" s="185"/>
      <c r="CC59" s="167"/>
      <c r="CD59" s="168"/>
      <c r="CE59" s="169" t="str">
        <f>IF(CS59="x","",IF(J58&lt;&gt;"","X",""))</f>
        <v/>
      </c>
      <c r="CF59" s="170"/>
      <c r="CG59" s="136"/>
      <c r="CH59" s="178"/>
      <c r="CI59" s="178"/>
      <c r="CJ59" s="178"/>
      <c r="CK59" s="178"/>
      <c r="CL59" s="178"/>
      <c r="CM59" s="178"/>
      <c r="CN59" s="178"/>
      <c r="CO59" s="178"/>
      <c r="CP59" s="129"/>
      <c r="CQ59" s="167"/>
      <c r="CR59" s="168"/>
      <c r="CS59" s="171"/>
      <c r="CT59" s="172"/>
      <c r="CU59" s="136"/>
      <c r="CV59" s="178"/>
      <c r="CW59" s="178"/>
      <c r="CX59" s="178"/>
      <c r="CY59" s="178"/>
      <c r="CZ59" s="178"/>
      <c r="DA59" s="178"/>
      <c r="DB59" s="178"/>
      <c r="DC59" s="178"/>
      <c r="DD59" s="129"/>
      <c r="DE59" s="167"/>
      <c r="DF59" s="168"/>
      <c r="DG59" s="169" t="str">
        <f>IF(DU59="x","",IF(J58&lt;&gt;"","X",""))</f>
        <v/>
      </c>
      <c r="DH59" s="170"/>
      <c r="DI59" s="136"/>
      <c r="DJ59" s="178"/>
      <c r="DK59" s="178"/>
      <c r="DL59" s="178"/>
      <c r="DM59" s="178"/>
      <c r="DN59" s="178"/>
      <c r="DO59" s="178"/>
      <c r="DP59" s="178"/>
      <c r="DQ59" s="178"/>
      <c r="DR59" s="129"/>
      <c r="DS59" s="173"/>
      <c r="DT59" s="174"/>
      <c r="DU59" s="171"/>
      <c r="DV59" s="172"/>
      <c r="DW59" s="136"/>
      <c r="DX59" s="178"/>
      <c r="DY59" s="178"/>
      <c r="DZ59" s="178"/>
      <c r="EA59" s="178"/>
      <c r="EB59" s="178"/>
      <c r="EC59" s="178"/>
      <c r="ED59" s="178"/>
      <c r="EE59" s="178"/>
      <c r="EF59" s="129"/>
      <c r="EG59" s="166"/>
      <c r="EH59" s="166"/>
      <c r="EI59" s="166"/>
      <c r="EJ59" s="166"/>
      <c r="EK59" s="166"/>
      <c r="EL59" s="166"/>
      <c r="EM59" s="166"/>
      <c r="EN59" s="166"/>
      <c r="EO59" s="166"/>
      <c r="EP59" s="166"/>
      <c r="EQ59" s="166"/>
      <c r="ER59" s="166"/>
      <c r="ES59" s="166"/>
      <c r="ET59" s="166"/>
      <c r="EU59" s="166"/>
      <c r="EV59" s="166"/>
      <c r="EW59" s="166"/>
      <c r="EX59" s="166"/>
      <c r="EY59" s="166"/>
      <c r="EZ59" s="166"/>
      <c r="FA59" s="166"/>
      <c r="FB59" s="166"/>
      <c r="FC59" s="166"/>
      <c r="FD59" s="166"/>
      <c r="FE59" s="166"/>
      <c r="FF59" s="166"/>
      <c r="FG59" s="166"/>
      <c r="FH59" s="166"/>
      <c r="FI59" s="166"/>
      <c r="FJ59" s="166"/>
      <c r="FK59" s="138"/>
      <c r="IF59" s="5"/>
    </row>
    <row r="60" spans="2:240" ht="3" customHeight="1">
      <c r="B60" s="138"/>
      <c r="C60" s="202"/>
      <c r="D60" s="203"/>
      <c r="E60" s="203"/>
      <c r="F60" s="203"/>
      <c r="G60" s="203"/>
      <c r="H60" s="130"/>
      <c r="I60" s="158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86"/>
      <c r="BN60" s="187"/>
      <c r="BO60" s="187"/>
      <c r="BP60" s="187"/>
      <c r="BQ60" s="187"/>
      <c r="BR60" s="187"/>
      <c r="BS60" s="187"/>
      <c r="BT60" s="187"/>
      <c r="BU60" s="187"/>
      <c r="BV60" s="187"/>
      <c r="BW60" s="187"/>
      <c r="BX60" s="187"/>
      <c r="BY60" s="187"/>
      <c r="BZ60" s="187"/>
      <c r="CA60" s="187"/>
      <c r="CB60" s="188"/>
      <c r="CC60" s="158"/>
      <c r="CD60" s="195"/>
      <c r="CE60" s="195"/>
      <c r="CF60" s="195"/>
      <c r="CG60" s="137"/>
      <c r="CH60" s="179"/>
      <c r="CI60" s="179"/>
      <c r="CJ60" s="179"/>
      <c r="CK60" s="179"/>
      <c r="CL60" s="179"/>
      <c r="CM60" s="179"/>
      <c r="CN60" s="179"/>
      <c r="CO60" s="179"/>
      <c r="CP60" s="130"/>
      <c r="CQ60" s="158"/>
      <c r="CR60" s="195"/>
      <c r="CS60" s="195"/>
      <c r="CT60" s="195"/>
      <c r="CU60" s="137"/>
      <c r="CV60" s="179"/>
      <c r="CW60" s="179"/>
      <c r="CX60" s="179"/>
      <c r="CY60" s="179"/>
      <c r="CZ60" s="179"/>
      <c r="DA60" s="179"/>
      <c r="DB60" s="179"/>
      <c r="DC60" s="179"/>
      <c r="DD60" s="130"/>
      <c r="DE60" s="158"/>
      <c r="DF60" s="195"/>
      <c r="DG60" s="195"/>
      <c r="DH60" s="195"/>
      <c r="DI60" s="137"/>
      <c r="DJ60" s="179"/>
      <c r="DK60" s="179"/>
      <c r="DL60" s="179"/>
      <c r="DM60" s="179"/>
      <c r="DN60" s="179"/>
      <c r="DO60" s="179"/>
      <c r="DP60" s="179"/>
      <c r="DQ60" s="179"/>
      <c r="DR60" s="130"/>
      <c r="DS60" s="158"/>
      <c r="DT60" s="195"/>
      <c r="DU60" s="195"/>
      <c r="DV60" s="195"/>
      <c r="DW60" s="137"/>
      <c r="DX60" s="179"/>
      <c r="DY60" s="179"/>
      <c r="DZ60" s="179"/>
      <c r="EA60" s="179"/>
      <c r="EB60" s="179"/>
      <c r="EC60" s="179"/>
      <c r="ED60" s="179"/>
      <c r="EE60" s="179"/>
      <c r="EF60" s="130"/>
      <c r="EG60" s="166"/>
      <c r="EH60" s="166"/>
      <c r="EI60" s="166"/>
      <c r="EJ60" s="166"/>
      <c r="EK60" s="166"/>
      <c r="EL60" s="166"/>
      <c r="EM60" s="166"/>
      <c r="EN60" s="166"/>
      <c r="EO60" s="166"/>
      <c r="EP60" s="166"/>
      <c r="EQ60" s="166"/>
      <c r="ER60" s="166"/>
      <c r="ES60" s="166"/>
      <c r="ET60" s="166"/>
      <c r="EU60" s="166"/>
      <c r="EV60" s="166"/>
      <c r="EW60" s="166"/>
      <c r="EX60" s="166"/>
      <c r="EY60" s="166"/>
      <c r="EZ60" s="166"/>
      <c r="FA60" s="166"/>
      <c r="FB60" s="166"/>
      <c r="FC60" s="166"/>
      <c r="FD60" s="166"/>
      <c r="FE60" s="166"/>
      <c r="FF60" s="166"/>
      <c r="FG60" s="166"/>
      <c r="FH60" s="166"/>
      <c r="FI60" s="166"/>
      <c r="FJ60" s="166"/>
      <c r="FK60" s="138"/>
      <c r="IF60" s="5"/>
    </row>
    <row r="61" spans="2:240" ht="3" customHeight="1">
      <c r="B61" s="138"/>
      <c r="C61" s="198">
        <v>17</v>
      </c>
      <c r="D61" s="199"/>
      <c r="E61" s="199"/>
      <c r="F61" s="199"/>
      <c r="G61" s="199"/>
      <c r="H61" s="128"/>
      <c r="I61" s="131"/>
      <c r="J61" s="159" t="str">
        <f>IF(TNL!I55&lt;&gt;"",TNL!I55&amp;", "&amp;TNL!AK55,"")</f>
        <v/>
      </c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80" t="str">
        <f>IF(TNL!BM55&lt;&gt;"",TNL!BM55,"")</f>
        <v/>
      </c>
      <c r="BN61" s="181"/>
      <c r="BO61" s="181"/>
      <c r="BP61" s="181"/>
      <c r="BQ61" s="181"/>
      <c r="BR61" s="181"/>
      <c r="BS61" s="181"/>
      <c r="BT61" s="181"/>
      <c r="BU61" s="181"/>
      <c r="BV61" s="181"/>
      <c r="BW61" s="181"/>
      <c r="BX61" s="181"/>
      <c r="BY61" s="181"/>
      <c r="BZ61" s="181"/>
      <c r="CA61" s="181"/>
      <c r="CB61" s="182"/>
      <c r="CC61" s="191"/>
      <c r="CD61" s="192"/>
      <c r="CE61" s="192"/>
      <c r="CF61" s="192"/>
      <c r="CG61" s="135"/>
      <c r="CH61" s="177" t="s">
        <v>29</v>
      </c>
      <c r="CI61" s="177"/>
      <c r="CJ61" s="177"/>
      <c r="CK61" s="177"/>
      <c r="CL61" s="177"/>
      <c r="CM61" s="177"/>
      <c r="CN61" s="177"/>
      <c r="CO61" s="177"/>
      <c r="CP61" s="128"/>
      <c r="CQ61" s="191"/>
      <c r="CR61" s="192"/>
      <c r="CS61" s="192"/>
      <c r="CT61" s="192"/>
      <c r="CU61" s="135"/>
      <c r="CV61" s="177" t="s">
        <v>30</v>
      </c>
      <c r="CW61" s="177"/>
      <c r="CX61" s="177"/>
      <c r="CY61" s="177"/>
      <c r="CZ61" s="177"/>
      <c r="DA61" s="177"/>
      <c r="DB61" s="177"/>
      <c r="DC61" s="177"/>
      <c r="DD61" s="128"/>
      <c r="DE61" s="191"/>
      <c r="DF61" s="192"/>
      <c r="DG61" s="192"/>
      <c r="DH61" s="192"/>
      <c r="DI61" s="135"/>
      <c r="DJ61" s="177" t="s">
        <v>29</v>
      </c>
      <c r="DK61" s="177"/>
      <c r="DL61" s="177"/>
      <c r="DM61" s="177"/>
      <c r="DN61" s="177"/>
      <c r="DO61" s="177"/>
      <c r="DP61" s="177"/>
      <c r="DQ61" s="177"/>
      <c r="DR61" s="128"/>
      <c r="DS61" s="193"/>
      <c r="DT61" s="194"/>
      <c r="DU61" s="194"/>
      <c r="DV61" s="194"/>
      <c r="DW61" s="135"/>
      <c r="DX61" s="177" t="s">
        <v>30</v>
      </c>
      <c r="DY61" s="177"/>
      <c r="DZ61" s="177"/>
      <c r="EA61" s="177"/>
      <c r="EB61" s="177"/>
      <c r="EC61" s="177"/>
      <c r="ED61" s="177"/>
      <c r="EE61" s="177"/>
      <c r="EF61" s="128"/>
      <c r="EG61" s="166"/>
      <c r="EH61" s="166"/>
      <c r="EI61" s="166"/>
      <c r="EJ61" s="166"/>
      <c r="EK61" s="166"/>
      <c r="EL61" s="166"/>
      <c r="EM61" s="166"/>
      <c r="EN61" s="166"/>
      <c r="EO61" s="166"/>
      <c r="EP61" s="166"/>
      <c r="EQ61" s="166"/>
      <c r="ER61" s="166"/>
      <c r="ES61" s="166"/>
      <c r="ET61" s="166"/>
      <c r="EU61" s="166"/>
      <c r="EV61" s="166"/>
      <c r="EW61" s="166"/>
      <c r="EX61" s="166"/>
      <c r="EY61" s="166"/>
      <c r="EZ61" s="166"/>
      <c r="FA61" s="166"/>
      <c r="FB61" s="166"/>
      <c r="FC61" s="166"/>
      <c r="FD61" s="166"/>
      <c r="FE61" s="166"/>
      <c r="FF61" s="166"/>
      <c r="FG61" s="166"/>
      <c r="FH61" s="166"/>
      <c r="FI61" s="166"/>
      <c r="FJ61" s="166"/>
      <c r="FK61" s="138"/>
      <c r="IF61" s="5"/>
    </row>
    <row r="62" spans="2:240" ht="9" customHeight="1">
      <c r="B62" s="138"/>
      <c r="C62" s="200"/>
      <c r="D62" s="201"/>
      <c r="E62" s="201"/>
      <c r="F62" s="201"/>
      <c r="G62" s="201"/>
      <c r="H62" s="129"/>
      <c r="I62" s="157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160"/>
      <c r="BF62" s="160"/>
      <c r="BG62" s="160"/>
      <c r="BH62" s="160"/>
      <c r="BI62" s="160"/>
      <c r="BJ62" s="160"/>
      <c r="BK62" s="160"/>
      <c r="BL62" s="160"/>
      <c r="BM62" s="183"/>
      <c r="BN62" s="184"/>
      <c r="BO62" s="184"/>
      <c r="BP62" s="184"/>
      <c r="BQ62" s="184"/>
      <c r="BR62" s="184"/>
      <c r="BS62" s="184"/>
      <c r="BT62" s="184"/>
      <c r="BU62" s="184"/>
      <c r="BV62" s="184"/>
      <c r="BW62" s="184"/>
      <c r="BX62" s="184"/>
      <c r="BY62" s="184"/>
      <c r="BZ62" s="184"/>
      <c r="CA62" s="184"/>
      <c r="CB62" s="185"/>
      <c r="CC62" s="167"/>
      <c r="CD62" s="168"/>
      <c r="CE62" s="169" t="str">
        <f>IF(CS62="x","",IF(J61&lt;&gt;"","X",""))</f>
        <v/>
      </c>
      <c r="CF62" s="170"/>
      <c r="CG62" s="136"/>
      <c r="CH62" s="178"/>
      <c r="CI62" s="178"/>
      <c r="CJ62" s="178"/>
      <c r="CK62" s="178"/>
      <c r="CL62" s="178"/>
      <c r="CM62" s="178"/>
      <c r="CN62" s="178"/>
      <c r="CO62" s="178"/>
      <c r="CP62" s="129"/>
      <c r="CQ62" s="167"/>
      <c r="CR62" s="168"/>
      <c r="CS62" s="171"/>
      <c r="CT62" s="172"/>
      <c r="CU62" s="136"/>
      <c r="CV62" s="178"/>
      <c r="CW62" s="178"/>
      <c r="CX62" s="178"/>
      <c r="CY62" s="178"/>
      <c r="CZ62" s="178"/>
      <c r="DA62" s="178"/>
      <c r="DB62" s="178"/>
      <c r="DC62" s="178"/>
      <c r="DD62" s="129"/>
      <c r="DE62" s="167"/>
      <c r="DF62" s="168"/>
      <c r="DG62" s="169" t="str">
        <f>IF(DU62="x","",IF(J61&lt;&gt;"","X",""))</f>
        <v/>
      </c>
      <c r="DH62" s="170"/>
      <c r="DI62" s="136"/>
      <c r="DJ62" s="178"/>
      <c r="DK62" s="178"/>
      <c r="DL62" s="178"/>
      <c r="DM62" s="178"/>
      <c r="DN62" s="178"/>
      <c r="DO62" s="178"/>
      <c r="DP62" s="178"/>
      <c r="DQ62" s="178"/>
      <c r="DR62" s="129"/>
      <c r="DS62" s="173"/>
      <c r="DT62" s="174"/>
      <c r="DU62" s="171"/>
      <c r="DV62" s="172"/>
      <c r="DW62" s="136"/>
      <c r="DX62" s="178"/>
      <c r="DY62" s="178"/>
      <c r="DZ62" s="178"/>
      <c r="EA62" s="178"/>
      <c r="EB62" s="178"/>
      <c r="EC62" s="178"/>
      <c r="ED62" s="178"/>
      <c r="EE62" s="178"/>
      <c r="EF62" s="129"/>
      <c r="EG62" s="166"/>
      <c r="EH62" s="166"/>
      <c r="EI62" s="166"/>
      <c r="EJ62" s="166"/>
      <c r="EK62" s="166"/>
      <c r="EL62" s="166"/>
      <c r="EM62" s="166"/>
      <c r="EN62" s="166"/>
      <c r="EO62" s="166"/>
      <c r="EP62" s="166"/>
      <c r="EQ62" s="166"/>
      <c r="ER62" s="166"/>
      <c r="ES62" s="166"/>
      <c r="ET62" s="166"/>
      <c r="EU62" s="166"/>
      <c r="EV62" s="166"/>
      <c r="EW62" s="166"/>
      <c r="EX62" s="166"/>
      <c r="EY62" s="166"/>
      <c r="EZ62" s="166"/>
      <c r="FA62" s="166"/>
      <c r="FB62" s="166"/>
      <c r="FC62" s="166"/>
      <c r="FD62" s="166"/>
      <c r="FE62" s="166"/>
      <c r="FF62" s="166"/>
      <c r="FG62" s="166"/>
      <c r="FH62" s="166"/>
      <c r="FI62" s="166"/>
      <c r="FJ62" s="166"/>
      <c r="FK62" s="138"/>
      <c r="IF62" s="5"/>
    </row>
    <row r="63" spans="2:240" ht="3" customHeight="1">
      <c r="B63" s="138"/>
      <c r="C63" s="202"/>
      <c r="D63" s="203"/>
      <c r="E63" s="203"/>
      <c r="F63" s="203"/>
      <c r="G63" s="203"/>
      <c r="H63" s="130"/>
      <c r="I63" s="158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86"/>
      <c r="BN63" s="187"/>
      <c r="BO63" s="187"/>
      <c r="BP63" s="187"/>
      <c r="BQ63" s="187"/>
      <c r="BR63" s="187"/>
      <c r="BS63" s="187"/>
      <c r="BT63" s="187"/>
      <c r="BU63" s="187"/>
      <c r="BV63" s="187"/>
      <c r="BW63" s="187"/>
      <c r="BX63" s="187"/>
      <c r="BY63" s="187"/>
      <c r="BZ63" s="187"/>
      <c r="CA63" s="187"/>
      <c r="CB63" s="188"/>
      <c r="CC63" s="158"/>
      <c r="CD63" s="195"/>
      <c r="CE63" s="195"/>
      <c r="CF63" s="195"/>
      <c r="CG63" s="137"/>
      <c r="CH63" s="179"/>
      <c r="CI63" s="179"/>
      <c r="CJ63" s="179"/>
      <c r="CK63" s="179"/>
      <c r="CL63" s="179"/>
      <c r="CM63" s="179"/>
      <c r="CN63" s="179"/>
      <c r="CO63" s="179"/>
      <c r="CP63" s="130"/>
      <c r="CQ63" s="158"/>
      <c r="CR63" s="195"/>
      <c r="CS63" s="195"/>
      <c r="CT63" s="195"/>
      <c r="CU63" s="137"/>
      <c r="CV63" s="179"/>
      <c r="CW63" s="179"/>
      <c r="CX63" s="179"/>
      <c r="CY63" s="179"/>
      <c r="CZ63" s="179"/>
      <c r="DA63" s="179"/>
      <c r="DB63" s="179"/>
      <c r="DC63" s="179"/>
      <c r="DD63" s="130"/>
      <c r="DE63" s="158"/>
      <c r="DF63" s="195"/>
      <c r="DG63" s="195"/>
      <c r="DH63" s="195"/>
      <c r="DI63" s="137"/>
      <c r="DJ63" s="179"/>
      <c r="DK63" s="179"/>
      <c r="DL63" s="179"/>
      <c r="DM63" s="179"/>
      <c r="DN63" s="179"/>
      <c r="DO63" s="179"/>
      <c r="DP63" s="179"/>
      <c r="DQ63" s="179"/>
      <c r="DR63" s="130"/>
      <c r="DS63" s="158"/>
      <c r="DT63" s="195"/>
      <c r="DU63" s="195"/>
      <c r="DV63" s="195"/>
      <c r="DW63" s="137"/>
      <c r="DX63" s="179"/>
      <c r="DY63" s="179"/>
      <c r="DZ63" s="179"/>
      <c r="EA63" s="179"/>
      <c r="EB63" s="179"/>
      <c r="EC63" s="179"/>
      <c r="ED63" s="179"/>
      <c r="EE63" s="179"/>
      <c r="EF63" s="130"/>
      <c r="EG63" s="166"/>
      <c r="EH63" s="166"/>
      <c r="EI63" s="166"/>
      <c r="EJ63" s="166"/>
      <c r="EK63" s="166"/>
      <c r="EL63" s="166"/>
      <c r="EM63" s="166"/>
      <c r="EN63" s="166"/>
      <c r="EO63" s="166"/>
      <c r="EP63" s="166"/>
      <c r="EQ63" s="166"/>
      <c r="ER63" s="166"/>
      <c r="ES63" s="166"/>
      <c r="ET63" s="166"/>
      <c r="EU63" s="166"/>
      <c r="EV63" s="166"/>
      <c r="EW63" s="166"/>
      <c r="EX63" s="166"/>
      <c r="EY63" s="166"/>
      <c r="EZ63" s="166"/>
      <c r="FA63" s="166"/>
      <c r="FB63" s="166"/>
      <c r="FC63" s="166"/>
      <c r="FD63" s="166"/>
      <c r="FE63" s="166"/>
      <c r="FF63" s="166"/>
      <c r="FG63" s="166"/>
      <c r="FH63" s="166"/>
      <c r="FI63" s="166"/>
      <c r="FJ63" s="166"/>
      <c r="FK63" s="138"/>
      <c r="IF63" s="5"/>
    </row>
    <row r="64" spans="2:240" ht="3" customHeight="1">
      <c r="B64" s="138"/>
      <c r="C64" s="198">
        <v>18</v>
      </c>
      <c r="D64" s="199"/>
      <c r="E64" s="199"/>
      <c r="F64" s="199"/>
      <c r="G64" s="199"/>
      <c r="H64" s="128"/>
      <c r="I64" s="131"/>
      <c r="J64" s="159" t="str">
        <f>IF(TNL!I57&lt;&gt;"",TNL!I57&amp;", "&amp;TNL!AK57,"")</f>
        <v/>
      </c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80" t="str">
        <f>IF(TNL!BM57&lt;&gt;"",TNL!BM57,"")</f>
        <v/>
      </c>
      <c r="BN64" s="181"/>
      <c r="BO64" s="181"/>
      <c r="BP64" s="181"/>
      <c r="BQ64" s="181"/>
      <c r="BR64" s="181"/>
      <c r="BS64" s="181"/>
      <c r="BT64" s="181"/>
      <c r="BU64" s="181"/>
      <c r="BV64" s="181"/>
      <c r="BW64" s="181"/>
      <c r="BX64" s="181"/>
      <c r="BY64" s="181"/>
      <c r="BZ64" s="181"/>
      <c r="CA64" s="181"/>
      <c r="CB64" s="182"/>
      <c r="CC64" s="191"/>
      <c r="CD64" s="192"/>
      <c r="CE64" s="192"/>
      <c r="CF64" s="192"/>
      <c r="CG64" s="135"/>
      <c r="CH64" s="177" t="s">
        <v>29</v>
      </c>
      <c r="CI64" s="177"/>
      <c r="CJ64" s="177"/>
      <c r="CK64" s="177"/>
      <c r="CL64" s="177"/>
      <c r="CM64" s="177"/>
      <c r="CN64" s="177"/>
      <c r="CO64" s="177"/>
      <c r="CP64" s="128"/>
      <c r="CQ64" s="191"/>
      <c r="CR64" s="192"/>
      <c r="CS64" s="192"/>
      <c r="CT64" s="192"/>
      <c r="CU64" s="135"/>
      <c r="CV64" s="177" t="s">
        <v>30</v>
      </c>
      <c r="CW64" s="177"/>
      <c r="CX64" s="177"/>
      <c r="CY64" s="177"/>
      <c r="CZ64" s="177"/>
      <c r="DA64" s="177"/>
      <c r="DB64" s="177"/>
      <c r="DC64" s="177"/>
      <c r="DD64" s="128"/>
      <c r="DE64" s="191"/>
      <c r="DF64" s="192"/>
      <c r="DG64" s="192"/>
      <c r="DH64" s="192"/>
      <c r="DI64" s="135"/>
      <c r="DJ64" s="177" t="s">
        <v>29</v>
      </c>
      <c r="DK64" s="177"/>
      <c r="DL64" s="177"/>
      <c r="DM64" s="177"/>
      <c r="DN64" s="177"/>
      <c r="DO64" s="177"/>
      <c r="DP64" s="177"/>
      <c r="DQ64" s="177"/>
      <c r="DR64" s="128"/>
      <c r="DS64" s="193"/>
      <c r="DT64" s="194"/>
      <c r="DU64" s="194"/>
      <c r="DV64" s="194"/>
      <c r="DW64" s="135"/>
      <c r="DX64" s="177" t="s">
        <v>30</v>
      </c>
      <c r="DY64" s="177"/>
      <c r="DZ64" s="177"/>
      <c r="EA64" s="177"/>
      <c r="EB64" s="177"/>
      <c r="EC64" s="177"/>
      <c r="ED64" s="177"/>
      <c r="EE64" s="177"/>
      <c r="EF64" s="128"/>
      <c r="EG64" s="166"/>
      <c r="EH64" s="166"/>
      <c r="EI64" s="166"/>
      <c r="EJ64" s="166"/>
      <c r="EK64" s="166"/>
      <c r="EL64" s="166"/>
      <c r="EM64" s="166"/>
      <c r="EN64" s="166"/>
      <c r="EO64" s="166"/>
      <c r="EP64" s="166"/>
      <c r="EQ64" s="166"/>
      <c r="ER64" s="166"/>
      <c r="ES64" s="166"/>
      <c r="ET64" s="166"/>
      <c r="EU64" s="166"/>
      <c r="EV64" s="166"/>
      <c r="EW64" s="166"/>
      <c r="EX64" s="166"/>
      <c r="EY64" s="166"/>
      <c r="EZ64" s="166"/>
      <c r="FA64" s="166"/>
      <c r="FB64" s="166"/>
      <c r="FC64" s="166"/>
      <c r="FD64" s="166"/>
      <c r="FE64" s="166"/>
      <c r="FF64" s="166"/>
      <c r="FG64" s="166"/>
      <c r="FH64" s="166"/>
      <c r="FI64" s="166"/>
      <c r="FJ64" s="166"/>
      <c r="FK64" s="138"/>
      <c r="IF64" s="5"/>
    </row>
    <row r="65" spans="2:240" ht="9" customHeight="1">
      <c r="B65" s="138"/>
      <c r="C65" s="200"/>
      <c r="D65" s="201"/>
      <c r="E65" s="201"/>
      <c r="F65" s="201"/>
      <c r="G65" s="201"/>
      <c r="H65" s="129"/>
      <c r="I65" s="157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0"/>
      <c r="BC65" s="160"/>
      <c r="BD65" s="160"/>
      <c r="BE65" s="160"/>
      <c r="BF65" s="160"/>
      <c r="BG65" s="160"/>
      <c r="BH65" s="160"/>
      <c r="BI65" s="160"/>
      <c r="BJ65" s="160"/>
      <c r="BK65" s="160"/>
      <c r="BL65" s="160"/>
      <c r="BM65" s="183"/>
      <c r="BN65" s="184"/>
      <c r="BO65" s="184"/>
      <c r="BP65" s="184"/>
      <c r="BQ65" s="184"/>
      <c r="BR65" s="184"/>
      <c r="BS65" s="184"/>
      <c r="BT65" s="184"/>
      <c r="BU65" s="184"/>
      <c r="BV65" s="184"/>
      <c r="BW65" s="184"/>
      <c r="BX65" s="184"/>
      <c r="BY65" s="184"/>
      <c r="BZ65" s="184"/>
      <c r="CA65" s="184"/>
      <c r="CB65" s="185"/>
      <c r="CC65" s="167"/>
      <c r="CD65" s="168"/>
      <c r="CE65" s="169" t="str">
        <f>IF(CS65="x","",IF(J64&lt;&gt;"","X",""))</f>
        <v/>
      </c>
      <c r="CF65" s="170"/>
      <c r="CG65" s="136"/>
      <c r="CH65" s="178"/>
      <c r="CI65" s="178"/>
      <c r="CJ65" s="178"/>
      <c r="CK65" s="178"/>
      <c r="CL65" s="178"/>
      <c r="CM65" s="178"/>
      <c r="CN65" s="178"/>
      <c r="CO65" s="178"/>
      <c r="CP65" s="129"/>
      <c r="CQ65" s="167"/>
      <c r="CR65" s="168"/>
      <c r="CS65" s="171"/>
      <c r="CT65" s="172"/>
      <c r="CU65" s="136"/>
      <c r="CV65" s="178"/>
      <c r="CW65" s="178"/>
      <c r="CX65" s="178"/>
      <c r="CY65" s="178"/>
      <c r="CZ65" s="178"/>
      <c r="DA65" s="178"/>
      <c r="DB65" s="178"/>
      <c r="DC65" s="178"/>
      <c r="DD65" s="129"/>
      <c r="DE65" s="167"/>
      <c r="DF65" s="168"/>
      <c r="DG65" s="169" t="str">
        <f>IF(DU65="x","",IF(J64&lt;&gt;"","X",""))</f>
        <v/>
      </c>
      <c r="DH65" s="170"/>
      <c r="DI65" s="136"/>
      <c r="DJ65" s="178"/>
      <c r="DK65" s="178"/>
      <c r="DL65" s="178"/>
      <c r="DM65" s="178"/>
      <c r="DN65" s="178"/>
      <c r="DO65" s="178"/>
      <c r="DP65" s="178"/>
      <c r="DQ65" s="178"/>
      <c r="DR65" s="129"/>
      <c r="DS65" s="173"/>
      <c r="DT65" s="174"/>
      <c r="DU65" s="171"/>
      <c r="DV65" s="172"/>
      <c r="DW65" s="136"/>
      <c r="DX65" s="178"/>
      <c r="DY65" s="178"/>
      <c r="DZ65" s="178"/>
      <c r="EA65" s="178"/>
      <c r="EB65" s="178"/>
      <c r="EC65" s="178"/>
      <c r="ED65" s="178"/>
      <c r="EE65" s="178"/>
      <c r="EF65" s="129"/>
      <c r="EG65" s="166"/>
      <c r="EH65" s="166"/>
      <c r="EI65" s="166"/>
      <c r="EJ65" s="166"/>
      <c r="EK65" s="166"/>
      <c r="EL65" s="166"/>
      <c r="EM65" s="166"/>
      <c r="EN65" s="166"/>
      <c r="EO65" s="166"/>
      <c r="EP65" s="166"/>
      <c r="EQ65" s="166"/>
      <c r="ER65" s="166"/>
      <c r="ES65" s="166"/>
      <c r="ET65" s="166"/>
      <c r="EU65" s="166"/>
      <c r="EV65" s="166"/>
      <c r="EW65" s="166"/>
      <c r="EX65" s="166"/>
      <c r="EY65" s="166"/>
      <c r="EZ65" s="166"/>
      <c r="FA65" s="166"/>
      <c r="FB65" s="166"/>
      <c r="FC65" s="166"/>
      <c r="FD65" s="166"/>
      <c r="FE65" s="166"/>
      <c r="FF65" s="166"/>
      <c r="FG65" s="166"/>
      <c r="FH65" s="166"/>
      <c r="FI65" s="166"/>
      <c r="FJ65" s="166"/>
      <c r="FK65" s="138"/>
      <c r="IF65" s="5"/>
    </row>
    <row r="66" spans="2:240" ht="3" customHeight="1">
      <c r="B66" s="138"/>
      <c r="C66" s="202"/>
      <c r="D66" s="203"/>
      <c r="E66" s="203"/>
      <c r="F66" s="203"/>
      <c r="G66" s="203"/>
      <c r="H66" s="130"/>
      <c r="I66" s="158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161"/>
      <c r="BD66" s="161"/>
      <c r="BE66" s="161"/>
      <c r="BF66" s="161"/>
      <c r="BG66" s="161"/>
      <c r="BH66" s="161"/>
      <c r="BI66" s="161"/>
      <c r="BJ66" s="161"/>
      <c r="BK66" s="161"/>
      <c r="BL66" s="161"/>
      <c r="BM66" s="186"/>
      <c r="BN66" s="187"/>
      <c r="BO66" s="187"/>
      <c r="BP66" s="187"/>
      <c r="BQ66" s="187"/>
      <c r="BR66" s="187"/>
      <c r="BS66" s="187"/>
      <c r="BT66" s="187"/>
      <c r="BU66" s="187"/>
      <c r="BV66" s="187"/>
      <c r="BW66" s="187"/>
      <c r="BX66" s="187"/>
      <c r="BY66" s="187"/>
      <c r="BZ66" s="187"/>
      <c r="CA66" s="187"/>
      <c r="CB66" s="188"/>
      <c r="CC66" s="158"/>
      <c r="CD66" s="195"/>
      <c r="CE66" s="195"/>
      <c r="CF66" s="195"/>
      <c r="CG66" s="137"/>
      <c r="CH66" s="179"/>
      <c r="CI66" s="179"/>
      <c r="CJ66" s="179"/>
      <c r="CK66" s="179"/>
      <c r="CL66" s="179"/>
      <c r="CM66" s="179"/>
      <c r="CN66" s="179"/>
      <c r="CO66" s="179"/>
      <c r="CP66" s="130"/>
      <c r="CQ66" s="158"/>
      <c r="CR66" s="195"/>
      <c r="CS66" s="195"/>
      <c r="CT66" s="195"/>
      <c r="CU66" s="137"/>
      <c r="CV66" s="179"/>
      <c r="CW66" s="179"/>
      <c r="CX66" s="179"/>
      <c r="CY66" s="179"/>
      <c r="CZ66" s="179"/>
      <c r="DA66" s="179"/>
      <c r="DB66" s="179"/>
      <c r="DC66" s="179"/>
      <c r="DD66" s="130"/>
      <c r="DE66" s="158"/>
      <c r="DF66" s="195"/>
      <c r="DG66" s="195"/>
      <c r="DH66" s="195"/>
      <c r="DI66" s="137"/>
      <c r="DJ66" s="179"/>
      <c r="DK66" s="179"/>
      <c r="DL66" s="179"/>
      <c r="DM66" s="179"/>
      <c r="DN66" s="179"/>
      <c r="DO66" s="179"/>
      <c r="DP66" s="179"/>
      <c r="DQ66" s="179"/>
      <c r="DR66" s="130"/>
      <c r="DS66" s="158"/>
      <c r="DT66" s="195"/>
      <c r="DU66" s="195"/>
      <c r="DV66" s="195"/>
      <c r="DW66" s="137"/>
      <c r="DX66" s="179"/>
      <c r="DY66" s="179"/>
      <c r="DZ66" s="179"/>
      <c r="EA66" s="179"/>
      <c r="EB66" s="179"/>
      <c r="EC66" s="179"/>
      <c r="ED66" s="179"/>
      <c r="EE66" s="179"/>
      <c r="EF66" s="130"/>
      <c r="EG66" s="166"/>
      <c r="EH66" s="166"/>
      <c r="EI66" s="166"/>
      <c r="EJ66" s="166"/>
      <c r="EK66" s="166"/>
      <c r="EL66" s="166"/>
      <c r="EM66" s="166"/>
      <c r="EN66" s="166"/>
      <c r="EO66" s="166"/>
      <c r="EP66" s="166"/>
      <c r="EQ66" s="166"/>
      <c r="ER66" s="166"/>
      <c r="ES66" s="166"/>
      <c r="ET66" s="166"/>
      <c r="EU66" s="166"/>
      <c r="EV66" s="166"/>
      <c r="EW66" s="166"/>
      <c r="EX66" s="166"/>
      <c r="EY66" s="166"/>
      <c r="EZ66" s="166"/>
      <c r="FA66" s="166"/>
      <c r="FB66" s="166"/>
      <c r="FC66" s="166"/>
      <c r="FD66" s="166"/>
      <c r="FE66" s="166"/>
      <c r="FF66" s="166"/>
      <c r="FG66" s="166"/>
      <c r="FH66" s="166"/>
      <c r="FI66" s="166"/>
      <c r="FJ66" s="166"/>
      <c r="FK66" s="138"/>
      <c r="IF66" s="5"/>
    </row>
    <row r="67" spans="2:240" ht="3" customHeight="1">
      <c r="B67" s="138"/>
      <c r="C67" s="198">
        <v>19</v>
      </c>
      <c r="D67" s="199"/>
      <c r="E67" s="199"/>
      <c r="F67" s="199"/>
      <c r="G67" s="199"/>
      <c r="H67" s="128"/>
      <c r="I67" s="131"/>
      <c r="J67" s="159" t="str">
        <f>IF(TNL!I59&lt;&gt;"",TNL!I59&amp;", "&amp;TNL!AK59,"")</f>
        <v/>
      </c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80" t="str">
        <f>IF(TNL!BM59&lt;&gt;"",TNL!BM59,"")</f>
        <v/>
      </c>
      <c r="BN67" s="181"/>
      <c r="BO67" s="181"/>
      <c r="BP67" s="181"/>
      <c r="BQ67" s="181"/>
      <c r="BR67" s="181"/>
      <c r="BS67" s="181"/>
      <c r="BT67" s="181"/>
      <c r="BU67" s="181"/>
      <c r="BV67" s="181"/>
      <c r="BW67" s="181"/>
      <c r="BX67" s="181"/>
      <c r="BY67" s="181"/>
      <c r="BZ67" s="181"/>
      <c r="CA67" s="181"/>
      <c r="CB67" s="182"/>
      <c r="CC67" s="191"/>
      <c r="CD67" s="192"/>
      <c r="CE67" s="192"/>
      <c r="CF67" s="192"/>
      <c r="CG67" s="135"/>
      <c r="CH67" s="177" t="s">
        <v>29</v>
      </c>
      <c r="CI67" s="177"/>
      <c r="CJ67" s="177"/>
      <c r="CK67" s="177"/>
      <c r="CL67" s="177"/>
      <c r="CM67" s="177"/>
      <c r="CN67" s="177"/>
      <c r="CO67" s="177"/>
      <c r="CP67" s="128"/>
      <c r="CQ67" s="191"/>
      <c r="CR67" s="192"/>
      <c r="CS67" s="192"/>
      <c r="CT67" s="192"/>
      <c r="CU67" s="135"/>
      <c r="CV67" s="177" t="s">
        <v>30</v>
      </c>
      <c r="CW67" s="177"/>
      <c r="CX67" s="177"/>
      <c r="CY67" s="177"/>
      <c r="CZ67" s="177"/>
      <c r="DA67" s="177"/>
      <c r="DB67" s="177"/>
      <c r="DC67" s="177"/>
      <c r="DD67" s="128"/>
      <c r="DE67" s="191"/>
      <c r="DF67" s="192"/>
      <c r="DG67" s="192"/>
      <c r="DH67" s="192"/>
      <c r="DI67" s="135"/>
      <c r="DJ67" s="177" t="s">
        <v>29</v>
      </c>
      <c r="DK67" s="177"/>
      <c r="DL67" s="177"/>
      <c r="DM67" s="177"/>
      <c r="DN67" s="177"/>
      <c r="DO67" s="177"/>
      <c r="DP67" s="177"/>
      <c r="DQ67" s="177"/>
      <c r="DR67" s="128"/>
      <c r="DS67" s="193"/>
      <c r="DT67" s="194"/>
      <c r="DU67" s="194"/>
      <c r="DV67" s="194"/>
      <c r="DW67" s="135"/>
      <c r="DX67" s="177" t="s">
        <v>30</v>
      </c>
      <c r="DY67" s="177"/>
      <c r="DZ67" s="177"/>
      <c r="EA67" s="177"/>
      <c r="EB67" s="177"/>
      <c r="EC67" s="177"/>
      <c r="ED67" s="177"/>
      <c r="EE67" s="177"/>
      <c r="EF67" s="128"/>
      <c r="EG67" s="166"/>
      <c r="EH67" s="166"/>
      <c r="EI67" s="166"/>
      <c r="EJ67" s="166"/>
      <c r="EK67" s="166"/>
      <c r="EL67" s="166"/>
      <c r="EM67" s="166"/>
      <c r="EN67" s="166"/>
      <c r="EO67" s="166"/>
      <c r="EP67" s="166"/>
      <c r="EQ67" s="166"/>
      <c r="ER67" s="166"/>
      <c r="ES67" s="166"/>
      <c r="ET67" s="166"/>
      <c r="EU67" s="166"/>
      <c r="EV67" s="166"/>
      <c r="EW67" s="166"/>
      <c r="EX67" s="166"/>
      <c r="EY67" s="166"/>
      <c r="EZ67" s="166"/>
      <c r="FA67" s="166"/>
      <c r="FB67" s="166"/>
      <c r="FC67" s="166"/>
      <c r="FD67" s="166"/>
      <c r="FE67" s="166"/>
      <c r="FF67" s="166"/>
      <c r="FG67" s="166"/>
      <c r="FH67" s="166"/>
      <c r="FI67" s="166"/>
      <c r="FJ67" s="166"/>
      <c r="FK67" s="138"/>
      <c r="IF67" s="5"/>
    </row>
    <row r="68" spans="2:240" ht="9" customHeight="1">
      <c r="B68" s="138"/>
      <c r="C68" s="200"/>
      <c r="D68" s="201"/>
      <c r="E68" s="201"/>
      <c r="F68" s="201"/>
      <c r="G68" s="201"/>
      <c r="H68" s="129"/>
      <c r="I68" s="157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  <c r="BI68" s="160"/>
      <c r="BJ68" s="160"/>
      <c r="BK68" s="160"/>
      <c r="BL68" s="160"/>
      <c r="BM68" s="183"/>
      <c r="BN68" s="184"/>
      <c r="BO68" s="184"/>
      <c r="BP68" s="184"/>
      <c r="BQ68" s="184"/>
      <c r="BR68" s="184"/>
      <c r="BS68" s="184"/>
      <c r="BT68" s="184"/>
      <c r="BU68" s="184"/>
      <c r="BV68" s="184"/>
      <c r="BW68" s="184"/>
      <c r="BX68" s="184"/>
      <c r="BY68" s="184"/>
      <c r="BZ68" s="184"/>
      <c r="CA68" s="184"/>
      <c r="CB68" s="185"/>
      <c r="CC68" s="167"/>
      <c r="CD68" s="168"/>
      <c r="CE68" s="169" t="str">
        <f>IF(CS68="x","",IF(J67&lt;&gt;"","X",""))</f>
        <v/>
      </c>
      <c r="CF68" s="170"/>
      <c r="CG68" s="136"/>
      <c r="CH68" s="178"/>
      <c r="CI68" s="178"/>
      <c r="CJ68" s="178"/>
      <c r="CK68" s="178"/>
      <c r="CL68" s="178"/>
      <c r="CM68" s="178"/>
      <c r="CN68" s="178"/>
      <c r="CO68" s="178"/>
      <c r="CP68" s="129"/>
      <c r="CQ68" s="167"/>
      <c r="CR68" s="168"/>
      <c r="CS68" s="171"/>
      <c r="CT68" s="172"/>
      <c r="CU68" s="136"/>
      <c r="CV68" s="178"/>
      <c r="CW68" s="178"/>
      <c r="CX68" s="178"/>
      <c r="CY68" s="178"/>
      <c r="CZ68" s="178"/>
      <c r="DA68" s="178"/>
      <c r="DB68" s="178"/>
      <c r="DC68" s="178"/>
      <c r="DD68" s="129"/>
      <c r="DE68" s="167"/>
      <c r="DF68" s="168"/>
      <c r="DG68" s="169" t="str">
        <f>IF(DU68="x","",IF(J67&lt;&gt;"","X",""))</f>
        <v/>
      </c>
      <c r="DH68" s="170"/>
      <c r="DI68" s="136"/>
      <c r="DJ68" s="178"/>
      <c r="DK68" s="178"/>
      <c r="DL68" s="178"/>
      <c r="DM68" s="178"/>
      <c r="DN68" s="178"/>
      <c r="DO68" s="178"/>
      <c r="DP68" s="178"/>
      <c r="DQ68" s="178"/>
      <c r="DR68" s="129"/>
      <c r="DS68" s="173"/>
      <c r="DT68" s="174"/>
      <c r="DU68" s="171"/>
      <c r="DV68" s="172"/>
      <c r="DW68" s="136"/>
      <c r="DX68" s="178"/>
      <c r="DY68" s="178"/>
      <c r="DZ68" s="178"/>
      <c r="EA68" s="178"/>
      <c r="EB68" s="178"/>
      <c r="EC68" s="178"/>
      <c r="ED68" s="178"/>
      <c r="EE68" s="178"/>
      <c r="EF68" s="129"/>
      <c r="EG68" s="166"/>
      <c r="EH68" s="166"/>
      <c r="EI68" s="166"/>
      <c r="EJ68" s="166"/>
      <c r="EK68" s="166"/>
      <c r="EL68" s="166"/>
      <c r="EM68" s="166"/>
      <c r="EN68" s="166"/>
      <c r="EO68" s="166"/>
      <c r="EP68" s="166"/>
      <c r="EQ68" s="166"/>
      <c r="ER68" s="166"/>
      <c r="ES68" s="166"/>
      <c r="ET68" s="166"/>
      <c r="EU68" s="166"/>
      <c r="EV68" s="166"/>
      <c r="EW68" s="166"/>
      <c r="EX68" s="166"/>
      <c r="EY68" s="166"/>
      <c r="EZ68" s="166"/>
      <c r="FA68" s="166"/>
      <c r="FB68" s="166"/>
      <c r="FC68" s="166"/>
      <c r="FD68" s="166"/>
      <c r="FE68" s="166"/>
      <c r="FF68" s="166"/>
      <c r="FG68" s="166"/>
      <c r="FH68" s="166"/>
      <c r="FI68" s="166"/>
      <c r="FJ68" s="166"/>
      <c r="FK68" s="138"/>
      <c r="IF68" s="5"/>
    </row>
    <row r="69" spans="2:240" ht="3" customHeight="1">
      <c r="B69" s="138"/>
      <c r="C69" s="202"/>
      <c r="D69" s="203"/>
      <c r="E69" s="203"/>
      <c r="F69" s="203"/>
      <c r="G69" s="203"/>
      <c r="H69" s="130"/>
      <c r="I69" s="158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86"/>
      <c r="BN69" s="187"/>
      <c r="BO69" s="187"/>
      <c r="BP69" s="187"/>
      <c r="BQ69" s="187"/>
      <c r="BR69" s="187"/>
      <c r="BS69" s="187"/>
      <c r="BT69" s="187"/>
      <c r="BU69" s="187"/>
      <c r="BV69" s="187"/>
      <c r="BW69" s="187"/>
      <c r="BX69" s="187"/>
      <c r="BY69" s="187"/>
      <c r="BZ69" s="187"/>
      <c r="CA69" s="187"/>
      <c r="CB69" s="188"/>
      <c r="CC69" s="158"/>
      <c r="CD69" s="195"/>
      <c r="CE69" s="195"/>
      <c r="CF69" s="195"/>
      <c r="CG69" s="137"/>
      <c r="CH69" s="179"/>
      <c r="CI69" s="179"/>
      <c r="CJ69" s="179"/>
      <c r="CK69" s="179"/>
      <c r="CL69" s="179"/>
      <c r="CM69" s="179"/>
      <c r="CN69" s="179"/>
      <c r="CO69" s="179"/>
      <c r="CP69" s="130"/>
      <c r="CQ69" s="158"/>
      <c r="CR69" s="195"/>
      <c r="CS69" s="195"/>
      <c r="CT69" s="195"/>
      <c r="CU69" s="137"/>
      <c r="CV69" s="179"/>
      <c r="CW69" s="179"/>
      <c r="CX69" s="179"/>
      <c r="CY69" s="179"/>
      <c r="CZ69" s="179"/>
      <c r="DA69" s="179"/>
      <c r="DB69" s="179"/>
      <c r="DC69" s="179"/>
      <c r="DD69" s="130"/>
      <c r="DE69" s="158"/>
      <c r="DF69" s="195"/>
      <c r="DG69" s="195"/>
      <c r="DH69" s="195"/>
      <c r="DI69" s="137"/>
      <c r="DJ69" s="179"/>
      <c r="DK69" s="179"/>
      <c r="DL69" s="179"/>
      <c r="DM69" s="179"/>
      <c r="DN69" s="179"/>
      <c r="DO69" s="179"/>
      <c r="DP69" s="179"/>
      <c r="DQ69" s="179"/>
      <c r="DR69" s="130"/>
      <c r="DS69" s="158"/>
      <c r="DT69" s="195"/>
      <c r="DU69" s="195"/>
      <c r="DV69" s="195"/>
      <c r="DW69" s="137"/>
      <c r="DX69" s="179"/>
      <c r="DY69" s="179"/>
      <c r="DZ69" s="179"/>
      <c r="EA69" s="179"/>
      <c r="EB69" s="179"/>
      <c r="EC69" s="179"/>
      <c r="ED69" s="179"/>
      <c r="EE69" s="179"/>
      <c r="EF69" s="130"/>
      <c r="EG69" s="166"/>
      <c r="EH69" s="166"/>
      <c r="EI69" s="166"/>
      <c r="EJ69" s="166"/>
      <c r="EK69" s="166"/>
      <c r="EL69" s="166"/>
      <c r="EM69" s="166"/>
      <c r="EN69" s="166"/>
      <c r="EO69" s="166"/>
      <c r="EP69" s="166"/>
      <c r="EQ69" s="166"/>
      <c r="ER69" s="166"/>
      <c r="ES69" s="166"/>
      <c r="ET69" s="166"/>
      <c r="EU69" s="166"/>
      <c r="EV69" s="166"/>
      <c r="EW69" s="166"/>
      <c r="EX69" s="166"/>
      <c r="EY69" s="166"/>
      <c r="EZ69" s="166"/>
      <c r="FA69" s="166"/>
      <c r="FB69" s="166"/>
      <c r="FC69" s="166"/>
      <c r="FD69" s="166"/>
      <c r="FE69" s="166"/>
      <c r="FF69" s="166"/>
      <c r="FG69" s="166"/>
      <c r="FH69" s="166"/>
      <c r="FI69" s="166"/>
      <c r="FJ69" s="166"/>
      <c r="FK69" s="138"/>
      <c r="IF69" s="5"/>
    </row>
    <row r="70" spans="2:240" ht="3" customHeight="1">
      <c r="B70" s="138"/>
      <c r="C70" s="198">
        <v>20</v>
      </c>
      <c r="D70" s="199"/>
      <c r="E70" s="199"/>
      <c r="F70" s="199"/>
      <c r="G70" s="199"/>
      <c r="H70" s="128"/>
      <c r="I70" s="131"/>
      <c r="J70" s="159" t="str">
        <f>IF(TNL!I61&lt;&gt;"",TNL!I61&amp;", "&amp;TNL!AK61,"")</f>
        <v/>
      </c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159"/>
      <c r="BI70" s="159"/>
      <c r="BJ70" s="159"/>
      <c r="BK70" s="159"/>
      <c r="BL70" s="159"/>
      <c r="BM70" s="180" t="str">
        <f>IF(TNL!BM61&lt;&gt;"",TNL!BM61,"")</f>
        <v/>
      </c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2"/>
      <c r="CC70" s="191"/>
      <c r="CD70" s="192"/>
      <c r="CE70" s="192"/>
      <c r="CF70" s="192"/>
      <c r="CG70" s="135"/>
      <c r="CH70" s="177" t="s">
        <v>29</v>
      </c>
      <c r="CI70" s="177"/>
      <c r="CJ70" s="177"/>
      <c r="CK70" s="177"/>
      <c r="CL70" s="177"/>
      <c r="CM70" s="177"/>
      <c r="CN70" s="177"/>
      <c r="CO70" s="177"/>
      <c r="CP70" s="128"/>
      <c r="CQ70" s="191"/>
      <c r="CR70" s="192"/>
      <c r="CS70" s="192"/>
      <c r="CT70" s="192"/>
      <c r="CU70" s="135"/>
      <c r="CV70" s="177" t="s">
        <v>30</v>
      </c>
      <c r="CW70" s="177"/>
      <c r="CX70" s="177"/>
      <c r="CY70" s="177"/>
      <c r="CZ70" s="177"/>
      <c r="DA70" s="177"/>
      <c r="DB70" s="177"/>
      <c r="DC70" s="177"/>
      <c r="DD70" s="128"/>
      <c r="DE70" s="191"/>
      <c r="DF70" s="192"/>
      <c r="DG70" s="192"/>
      <c r="DH70" s="192"/>
      <c r="DI70" s="135"/>
      <c r="DJ70" s="177" t="s">
        <v>29</v>
      </c>
      <c r="DK70" s="177"/>
      <c r="DL70" s="177"/>
      <c r="DM70" s="177"/>
      <c r="DN70" s="177"/>
      <c r="DO70" s="177"/>
      <c r="DP70" s="177"/>
      <c r="DQ70" s="177"/>
      <c r="DR70" s="128"/>
      <c r="DS70" s="193"/>
      <c r="DT70" s="194"/>
      <c r="DU70" s="194"/>
      <c r="DV70" s="194"/>
      <c r="DW70" s="135"/>
      <c r="DX70" s="177" t="s">
        <v>30</v>
      </c>
      <c r="DY70" s="177"/>
      <c r="DZ70" s="177"/>
      <c r="EA70" s="177"/>
      <c r="EB70" s="177"/>
      <c r="EC70" s="177"/>
      <c r="ED70" s="177"/>
      <c r="EE70" s="177"/>
      <c r="EF70" s="128"/>
      <c r="EG70" s="166"/>
      <c r="EH70" s="166"/>
      <c r="EI70" s="166"/>
      <c r="EJ70" s="166"/>
      <c r="EK70" s="166"/>
      <c r="EL70" s="166"/>
      <c r="EM70" s="166"/>
      <c r="EN70" s="166"/>
      <c r="EO70" s="166"/>
      <c r="EP70" s="166"/>
      <c r="EQ70" s="166"/>
      <c r="ER70" s="166"/>
      <c r="ES70" s="166"/>
      <c r="ET70" s="166"/>
      <c r="EU70" s="166"/>
      <c r="EV70" s="166"/>
      <c r="EW70" s="166"/>
      <c r="EX70" s="166"/>
      <c r="EY70" s="166"/>
      <c r="EZ70" s="166"/>
      <c r="FA70" s="166"/>
      <c r="FB70" s="166"/>
      <c r="FC70" s="166"/>
      <c r="FD70" s="166"/>
      <c r="FE70" s="166"/>
      <c r="FF70" s="166"/>
      <c r="FG70" s="166"/>
      <c r="FH70" s="166"/>
      <c r="FI70" s="166"/>
      <c r="FJ70" s="166"/>
      <c r="FK70" s="138"/>
      <c r="IF70" s="5"/>
    </row>
    <row r="71" spans="2:240" ht="9" customHeight="1">
      <c r="B71" s="138"/>
      <c r="C71" s="200"/>
      <c r="D71" s="201"/>
      <c r="E71" s="201"/>
      <c r="F71" s="201"/>
      <c r="G71" s="201"/>
      <c r="H71" s="129"/>
      <c r="I71" s="157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  <c r="BJ71" s="160"/>
      <c r="BK71" s="160"/>
      <c r="BL71" s="160"/>
      <c r="BM71" s="183"/>
      <c r="BN71" s="184"/>
      <c r="BO71" s="184"/>
      <c r="BP71" s="184"/>
      <c r="BQ71" s="184"/>
      <c r="BR71" s="184"/>
      <c r="BS71" s="184"/>
      <c r="BT71" s="184"/>
      <c r="BU71" s="184"/>
      <c r="BV71" s="184"/>
      <c r="BW71" s="184"/>
      <c r="BX71" s="184"/>
      <c r="BY71" s="184"/>
      <c r="BZ71" s="184"/>
      <c r="CA71" s="184"/>
      <c r="CB71" s="185"/>
      <c r="CC71" s="167"/>
      <c r="CD71" s="168"/>
      <c r="CE71" s="169" t="str">
        <f>IF(CS71="x","",IF(J70&lt;&gt;"","X",""))</f>
        <v/>
      </c>
      <c r="CF71" s="170"/>
      <c r="CG71" s="136"/>
      <c r="CH71" s="178"/>
      <c r="CI71" s="178"/>
      <c r="CJ71" s="178"/>
      <c r="CK71" s="178"/>
      <c r="CL71" s="178"/>
      <c r="CM71" s="178"/>
      <c r="CN71" s="178"/>
      <c r="CO71" s="178"/>
      <c r="CP71" s="129"/>
      <c r="CQ71" s="167"/>
      <c r="CR71" s="168"/>
      <c r="CS71" s="171"/>
      <c r="CT71" s="172"/>
      <c r="CU71" s="136"/>
      <c r="CV71" s="178"/>
      <c r="CW71" s="178"/>
      <c r="CX71" s="178"/>
      <c r="CY71" s="178"/>
      <c r="CZ71" s="178"/>
      <c r="DA71" s="178"/>
      <c r="DB71" s="178"/>
      <c r="DC71" s="178"/>
      <c r="DD71" s="129"/>
      <c r="DE71" s="167"/>
      <c r="DF71" s="168"/>
      <c r="DG71" s="169" t="str">
        <f>IF(DU71="x","",IF(J70&lt;&gt;"","X",""))</f>
        <v/>
      </c>
      <c r="DH71" s="170"/>
      <c r="DI71" s="136"/>
      <c r="DJ71" s="178"/>
      <c r="DK71" s="178"/>
      <c r="DL71" s="178"/>
      <c r="DM71" s="178"/>
      <c r="DN71" s="178"/>
      <c r="DO71" s="178"/>
      <c r="DP71" s="178"/>
      <c r="DQ71" s="178"/>
      <c r="DR71" s="129"/>
      <c r="DS71" s="173"/>
      <c r="DT71" s="174"/>
      <c r="DU71" s="171"/>
      <c r="DV71" s="172"/>
      <c r="DW71" s="136"/>
      <c r="DX71" s="178"/>
      <c r="DY71" s="178"/>
      <c r="DZ71" s="178"/>
      <c r="EA71" s="178"/>
      <c r="EB71" s="178"/>
      <c r="EC71" s="178"/>
      <c r="ED71" s="178"/>
      <c r="EE71" s="178"/>
      <c r="EF71" s="129"/>
      <c r="EG71" s="166"/>
      <c r="EH71" s="166"/>
      <c r="EI71" s="166"/>
      <c r="EJ71" s="166"/>
      <c r="EK71" s="166"/>
      <c r="EL71" s="166"/>
      <c r="EM71" s="166"/>
      <c r="EN71" s="166"/>
      <c r="EO71" s="166"/>
      <c r="EP71" s="166"/>
      <c r="EQ71" s="166"/>
      <c r="ER71" s="166"/>
      <c r="ES71" s="166"/>
      <c r="ET71" s="166"/>
      <c r="EU71" s="166"/>
      <c r="EV71" s="166"/>
      <c r="EW71" s="166"/>
      <c r="EX71" s="166"/>
      <c r="EY71" s="166"/>
      <c r="EZ71" s="166"/>
      <c r="FA71" s="166"/>
      <c r="FB71" s="166"/>
      <c r="FC71" s="166"/>
      <c r="FD71" s="166"/>
      <c r="FE71" s="166"/>
      <c r="FF71" s="166"/>
      <c r="FG71" s="166"/>
      <c r="FH71" s="166"/>
      <c r="FI71" s="166"/>
      <c r="FJ71" s="166"/>
      <c r="FK71" s="138"/>
      <c r="IF71" s="5"/>
    </row>
    <row r="72" spans="2:240" ht="3" customHeight="1">
      <c r="B72" s="138"/>
      <c r="C72" s="202"/>
      <c r="D72" s="203"/>
      <c r="E72" s="203"/>
      <c r="F72" s="203"/>
      <c r="G72" s="203"/>
      <c r="H72" s="130"/>
      <c r="I72" s="158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G72" s="161"/>
      <c r="BH72" s="161"/>
      <c r="BI72" s="161"/>
      <c r="BJ72" s="161"/>
      <c r="BK72" s="161"/>
      <c r="BL72" s="161"/>
      <c r="BM72" s="186"/>
      <c r="BN72" s="187"/>
      <c r="BO72" s="187"/>
      <c r="BP72" s="187"/>
      <c r="BQ72" s="187"/>
      <c r="BR72" s="187"/>
      <c r="BS72" s="187"/>
      <c r="BT72" s="187"/>
      <c r="BU72" s="187"/>
      <c r="BV72" s="187"/>
      <c r="BW72" s="187"/>
      <c r="BX72" s="187"/>
      <c r="BY72" s="187"/>
      <c r="BZ72" s="187"/>
      <c r="CA72" s="187"/>
      <c r="CB72" s="188"/>
      <c r="CC72" s="158"/>
      <c r="CD72" s="195"/>
      <c r="CE72" s="195"/>
      <c r="CF72" s="195"/>
      <c r="CG72" s="137"/>
      <c r="CH72" s="179"/>
      <c r="CI72" s="179"/>
      <c r="CJ72" s="179"/>
      <c r="CK72" s="179"/>
      <c r="CL72" s="179"/>
      <c r="CM72" s="179"/>
      <c r="CN72" s="179"/>
      <c r="CO72" s="179"/>
      <c r="CP72" s="130"/>
      <c r="CQ72" s="158"/>
      <c r="CR72" s="195"/>
      <c r="CS72" s="195"/>
      <c r="CT72" s="195"/>
      <c r="CU72" s="137"/>
      <c r="CV72" s="179"/>
      <c r="CW72" s="179"/>
      <c r="CX72" s="179"/>
      <c r="CY72" s="179"/>
      <c r="CZ72" s="179"/>
      <c r="DA72" s="179"/>
      <c r="DB72" s="179"/>
      <c r="DC72" s="179"/>
      <c r="DD72" s="130"/>
      <c r="DE72" s="158"/>
      <c r="DF72" s="195"/>
      <c r="DG72" s="195"/>
      <c r="DH72" s="195"/>
      <c r="DI72" s="137"/>
      <c r="DJ72" s="179"/>
      <c r="DK72" s="179"/>
      <c r="DL72" s="179"/>
      <c r="DM72" s="179"/>
      <c r="DN72" s="179"/>
      <c r="DO72" s="179"/>
      <c r="DP72" s="179"/>
      <c r="DQ72" s="179"/>
      <c r="DR72" s="130"/>
      <c r="DS72" s="158"/>
      <c r="DT72" s="195"/>
      <c r="DU72" s="195"/>
      <c r="DV72" s="195"/>
      <c r="DW72" s="137"/>
      <c r="DX72" s="179"/>
      <c r="DY72" s="179"/>
      <c r="DZ72" s="179"/>
      <c r="EA72" s="179"/>
      <c r="EB72" s="179"/>
      <c r="EC72" s="179"/>
      <c r="ED72" s="179"/>
      <c r="EE72" s="179"/>
      <c r="EF72" s="130"/>
      <c r="EG72" s="166"/>
      <c r="EH72" s="166"/>
      <c r="EI72" s="166"/>
      <c r="EJ72" s="166"/>
      <c r="EK72" s="166"/>
      <c r="EL72" s="166"/>
      <c r="EM72" s="166"/>
      <c r="EN72" s="166"/>
      <c r="EO72" s="166"/>
      <c r="EP72" s="166"/>
      <c r="EQ72" s="166"/>
      <c r="ER72" s="166"/>
      <c r="ES72" s="166"/>
      <c r="ET72" s="166"/>
      <c r="EU72" s="166"/>
      <c r="EV72" s="166"/>
      <c r="EW72" s="166"/>
      <c r="EX72" s="166"/>
      <c r="EY72" s="166"/>
      <c r="EZ72" s="166"/>
      <c r="FA72" s="166"/>
      <c r="FB72" s="166"/>
      <c r="FC72" s="166"/>
      <c r="FD72" s="166"/>
      <c r="FE72" s="166"/>
      <c r="FF72" s="166"/>
      <c r="FG72" s="166"/>
      <c r="FH72" s="166"/>
      <c r="FI72" s="166"/>
      <c r="FJ72" s="166"/>
      <c r="FK72" s="138"/>
      <c r="IF72" s="5"/>
    </row>
    <row r="73" spans="2:240" ht="32.1" customHeight="1">
      <c r="B73" s="138"/>
      <c r="C73" s="210" t="s">
        <v>80</v>
      </c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  <c r="AA73" s="210"/>
      <c r="AB73" s="210"/>
      <c r="AC73" s="210"/>
      <c r="AD73" s="210"/>
      <c r="AE73" s="210"/>
      <c r="AF73" s="210"/>
      <c r="AG73" s="210"/>
      <c r="AH73" s="210"/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  <c r="AX73" s="210"/>
      <c r="AY73" s="210"/>
      <c r="AZ73" s="210"/>
      <c r="BA73" s="210"/>
      <c r="BB73" s="210"/>
      <c r="BC73" s="210"/>
      <c r="BD73" s="210"/>
      <c r="BE73" s="210"/>
      <c r="BF73" s="210"/>
      <c r="BG73" s="210"/>
      <c r="BH73" s="210"/>
      <c r="BI73" s="210"/>
      <c r="BJ73" s="210"/>
      <c r="BK73" s="210"/>
      <c r="BL73" s="210"/>
      <c r="BM73" s="210"/>
      <c r="BN73" s="210"/>
      <c r="BO73" s="210"/>
      <c r="BP73" s="210"/>
      <c r="BQ73" s="210"/>
      <c r="BR73" s="210"/>
      <c r="BS73" s="210"/>
      <c r="BT73" s="210"/>
      <c r="BU73" s="210"/>
      <c r="BV73" s="210"/>
      <c r="BW73" s="210"/>
      <c r="BX73" s="210"/>
      <c r="BY73" s="210"/>
      <c r="BZ73" s="210"/>
      <c r="CA73" s="210"/>
      <c r="CB73" s="210"/>
      <c r="CC73" s="210"/>
      <c r="CD73" s="210"/>
      <c r="CE73" s="210"/>
      <c r="CF73" s="210"/>
      <c r="CG73" s="210"/>
      <c r="CH73" s="210"/>
      <c r="CI73" s="210"/>
      <c r="CJ73" s="210"/>
      <c r="CK73" s="210"/>
      <c r="CL73" s="210"/>
      <c r="CM73" s="210"/>
      <c r="CN73" s="210"/>
      <c r="CO73" s="210"/>
      <c r="CP73" s="210"/>
      <c r="CQ73" s="210"/>
      <c r="CR73" s="210"/>
      <c r="CS73" s="210"/>
      <c r="CT73" s="210"/>
      <c r="CU73" s="210"/>
      <c r="CV73" s="210"/>
      <c r="CW73" s="210"/>
      <c r="CX73" s="210"/>
      <c r="CY73" s="210"/>
      <c r="CZ73" s="210"/>
      <c r="DA73" s="210"/>
      <c r="DB73" s="210"/>
      <c r="DC73" s="210"/>
      <c r="DD73" s="210"/>
      <c r="DE73" s="210"/>
      <c r="DF73" s="210"/>
      <c r="DG73" s="210"/>
      <c r="DH73" s="210"/>
      <c r="DI73" s="210"/>
      <c r="DJ73" s="210"/>
      <c r="DK73" s="210"/>
      <c r="DL73" s="210"/>
      <c r="DM73" s="210"/>
      <c r="DN73" s="210"/>
      <c r="DO73" s="210"/>
      <c r="DP73" s="210"/>
      <c r="DQ73" s="210"/>
      <c r="DR73" s="210"/>
      <c r="DS73" s="210"/>
      <c r="DT73" s="210"/>
      <c r="DU73" s="210"/>
      <c r="DV73" s="210"/>
      <c r="DW73" s="210"/>
      <c r="DX73" s="210"/>
      <c r="DY73" s="210"/>
      <c r="DZ73" s="210"/>
      <c r="EA73" s="210"/>
      <c r="EB73" s="210"/>
      <c r="EC73" s="210"/>
      <c r="ED73" s="210"/>
      <c r="EE73" s="210"/>
      <c r="EF73" s="210"/>
      <c r="EG73" s="210"/>
      <c r="EH73" s="210"/>
      <c r="EI73" s="210"/>
      <c r="EJ73" s="210"/>
      <c r="EK73" s="210"/>
      <c r="EL73" s="210"/>
      <c r="EM73" s="210"/>
      <c r="EN73" s="210"/>
      <c r="EO73" s="210"/>
      <c r="EP73" s="210"/>
      <c r="EQ73" s="210"/>
      <c r="ER73" s="210"/>
      <c r="ES73" s="210"/>
      <c r="ET73" s="210"/>
      <c r="EU73" s="210"/>
      <c r="EV73" s="210"/>
      <c r="EW73" s="210"/>
      <c r="EX73" s="210"/>
      <c r="EY73" s="210"/>
      <c r="EZ73" s="210"/>
      <c r="FA73" s="210"/>
      <c r="FB73" s="210"/>
      <c r="FC73" s="210"/>
      <c r="FD73" s="210"/>
      <c r="FE73" s="210"/>
      <c r="FF73" s="210"/>
      <c r="FG73" s="210"/>
      <c r="FH73" s="210"/>
      <c r="FI73" s="210"/>
      <c r="FJ73" s="210"/>
      <c r="FK73" s="138"/>
      <c r="IF73" s="5"/>
    </row>
    <row r="74" spans="2:240" ht="12" customHeight="1">
      <c r="B74" s="138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1"/>
      <c r="AG74" s="211"/>
      <c r="AH74" s="211"/>
      <c r="AI74" s="211"/>
      <c r="AJ74" s="211"/>
      <c r="AK74" s="211"/>
      <c r="AL74" s="211"/>
      <c r="AM74" s="211"/>
      <c r="AN74" s="211"/>
      <c r="AO74" s="211"/>
      <c r="AP74" s="211"/>
      <c r="AQ74" s="211"/>
      <c r="AR74" s="211"/>
      <c r="AS74" s="211"/>
      <c r="AT74" s="211"/>
      <c r="AU74" s="211"/>
      <c r="AV74" s="211"/>
      <c r="AW74" s="211"/>
      <c r="AX74" s="211"/>
      <c r="AY74" s="211"/>
      <c r="AZ74" s="211"/>
      <c r="BA74" s="211"/>
      <c r="BB74" s="211"/>
      <c r="BC74" s="211"/>
      <c r="BD74" s="211"/>
      <c r="BE74" s="211"/>
      <c r="BF74" s="211"/>
      <c r="BG74" s="211"/>
      <c r="BH74" s="211"/>
      <c r="BI74" s="211"/>
      <c r="BJ74" s="211"/>
      <c r="BK74" s="211"/>
      <c r="BL74" s="211"/>
      <c r="BM74" s="211"/>
      <c r="BN74" s="211"/>
      <c r="BO74" s="211"/>
      <c r="BP74" s="211"/>
      <c r="BQ74" s="211"/>
      <c r="BR74" s="211"/>
      <c r="BS74" s="211"/>
      <c r="BT74" s="211"/>
      <c r="BU74" s="211"/>
      <c r="BV74" s="211"/>
      <c r="BW74" s="211"/>
      <c r="BX74" s="211"/>
      <c r="BY74" s="211"/>
      <c r="BZ74" s="211"/>
      <c r="CA74" s="211"/>
      <c r="CB74" s="211"/>
      <c r="CC74" s="211"/>
      <c r="CD74" s="211"/>
      <c r="CE74" s="211"/>
      <c r="CF74" s="211"/>
      <c r="CG74" s="211"/>
      <c r="CH74" s="211"/>
      <c r="CI74" s="211"/>
      <c r="CJ74" s="211"/>
      <c r="CK74" s="211"/>
      <c r="CL74" s="211"/>
      <c r="CM74" s="211"/>
      <c r="CN74" s="211"/>
      <c r="CO74" s="211"/>
      <c r="CP74" s="211"/>
      <c r="CQ74" s="211"/>
      <c r="CR74" s="211"/>
      <c r="CS74" s="211"/>
      <c r="CT74" s="211"/>
      <c r="CU74" s="211"/>
      <c r="CV74" s="211"/>
      <c r="CW74" s="211"/>
      <c r="CX74" s="211"/>
      <c r="CY74" s="211"/>
      <c r="CZ74" s="211"/>
      <c r="DA74" s="211"/>
      <c r="DB74" s="211"/>
      <c r="DC74" s="211"/>
      <c r="DD74" s="211"/>
      <c r="DE74" s="211"/>
      <c r="DF74" s="211"/>
      <c r="DG74" s="211"/>
      <c r="DH74" s="211"/>
      <c r="DI74" s="211"/>
      <c r="DJ74" s="211"/>
      <c r="DK74" s="211"/>
      <c r="DL74" s="211"/>
      <c r="DM74" s="211"/>
      <c r="DN74" s="211"/>
      <c r="DO74" s="211"/>
      <c r="DP74" s="211"/>
      <c r="DQ74" s="211"/>
      <c r="DR74" s="211"/>
      <c r="DS74" s="211"/>
      <c r="DT74" s="211"/>
      <c r="DU74" s="211"/>
      <c r="DV74" s="211"/>
      <c r="DW74" s="211"/>
      <c r="DX74" s="211"/>
      <c r="DY74" s="211"/>
      <c r="DZ74" s="211"/>
      <c r="EA74" s="211"/>
      <c r="EB74" s="211"/>
      <c r="EC74" s="211"/>
      <c r="ED74" s="211"/>
      <c r="EE74" s="211"/>
      <c r="EF74" s="211"/>
      <c r="EG74" s="211"/>
      <c r="EH74" s="211"/>
      <c r="EI74" s="211"/>
      <c r="EJ74" s="211"/>
      <c r="EK74" s="211"/>
      <c r="EL74" s="211"/>
      <c r="EM74" s="211"/>
      <c r="EN74" s="211"/>
      <c r="EO74" s="211"/>
      <c r="EP74" s="211"/>
      <c r="EQ74" s="211"/>
      <c r="ER74" s="211"/>
      <c r="ES74" s="211"/>
      <c r="ET74" s="211"/>
      <c r="EU74" s="211"/>
      <c r="EV74" s="211"/>
      <c r="EW74" s="211"/>
      <c r="EX74" s="211"/>
      <c r="EY74" s="211"/>
      <c r="EZ74" s="211"/>
      <c r="FA74" s="211"/>
      <c r="FB74" s="211"/>
      <c r="FC74" s="211"/>
      <c r="FD74" s="211"/>
      <c r="FE74" s="211"/>
      <c r="FF74" s="211"/>
      <c r="FG74" s="211"/>
      <c r="FH74" s="211"/>
      <c r="FI74" s="211"/>
      <c r="FJ74" s="211"/>
      <c r="FK74" s="138"/>
      <c r="IF74" s="5"/>
    </row>
    <row r="75" spans="2:240" ht="12" customHeight="1">
      <c r="B75" s="138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5" t="str">
        <f>IF(TNL!DK23&lt;&gt;"",CONCATENATE(TNL!DK23,CHAR(10),TNL!DK25," • ",TNL!DK27),"")</f>
        <v>Deutsche Lebens-Rettungs-Gesellschaft e.V.
Im Niedernfeld 1-3 • 31542 Bad Nenndorf</v>
      </c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4"/>
      <c r="CP75" s="204"/>
      <c r="CQ75" s="204"/>
      <c r="CR75" s="204"/>
      <c r="CS75" s="204"/>
      <c r="CT75" s="204"/>
      <c r="CU75" s="204"/>
      <c r="CV75" s="208"/>
      <c r="CW75" s="208"/>
      <c r="CX75" s="208"/>
      <c r="CY75" s="208"/>
      <c r="CZ75" s="208"/>
      <c r="DA75" s="208"/>
      <c r="DB75" s="208"/>
      <c r="DC75" s="208"/>
      <c r="DD75" s="208"/>
      <c r="DE75" s="208"/>
      <c r="DF75" s="208"/>
      <c r="DG75" s="208"/>
      <c r="DH75" s="208"/>
      <c r="DI75" s="208"/>
      <c r="DJ75" s="208"/>
      <c r="DK75" s="208"/>
      <c r="DL75" s="208"/>
      <c r="DM75" s="208"/>
      <c r="DN75" s="208"/>
      <c r="DO75" s="208"/>
      <c r="DP75" s="208"/>
      <c r="DQ75" s="208"/>
      <c r="DR75" s="208"/>
      <c r="DS75" s="208"/>
      <c r="DT75" s="208"/>
      <c r="DU75" s="208"/>
      <c r="DV75" s="208"/>
      <c r="DW75" s="208"/>
      <c r="DX75" s="208"/>
      <c r="DY75" s="208"/>
      <c r="DZ75" s="204"/>
      <c r="EA75" s="204"/>
      <c r="EB75" s="204"/>
      <c r="EC75" s="204"/>
      <c r="ED75" s="204"/>
      <c r="EE75" s="204"/>
      <c r="EF75" s="204"/>
      <c r="EG75" s="133"/>
      <c r="EH75" s="133"/>
      <c r="EI75" s="133"/>
      <c r="EJ75" s="133"/>
      <c r="EK75" s="133"/>
      <c r="EL75" s="133"/>
      <c r="EM75" s="133"/>
      <c r="EN75" s="133"/>
      <c r="EO75" s="133"/>
      <c r="EP75" s="133"/>
      <c r="EQ75" s="133"/>
      <c r="ER75" s="133"/>
      <c r="ES75" s="133"/>
      <c r="ET75" s="133"/>
      <c r="EU75" s="133"/>
      <c r="EV75" s="133"/>
      <c r="EW75" s="133"/>
      <c r="EX75" s="133"/>
      <c r="EY75" s="133"/>
      <c r="EZ75" s="133"/>
      <c r="FA75" s="133"/>
      <c r="FB75" s="133"/>
      <c r="FC75" s="133"/>
      <c r="FD75" s="133"/>
      <c r="FE75" s="133"/>
      <c r="FF75" s="133"/>
      <c r="FG75" s="133"/>
      <c r="FH75" s="133"/>
      <c r="FI75" s="133"/>
      <c r="FJ75" s="133"/>
      <c r="FK75" s="138"/>
      <c r="IF75" s="5"/>
    </row>
    <row r="76" spans="2:240" ht="12" customHeight="1">
      <c r="B76" s="138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6"/>
      <c r="BA76" s="206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  <c r="BZ76" s="206"/>
      <c r="CA76" s="206"/>
      <c r="CB76" s="206"/>
      <c r="CC76" s="206"/>
      <c r="CD76" s="206"/>
      <c r="CE76" s="206"/>
      <c r="CF76" s="206"/>
      <c r="CG76" s="206"/>
      <c r="CH76" s="206"/>
      <c r="CI76" s="206"/>
      <c r="CJ76" s="206"/>
      <c r="CK76" s="206"/>
      <c r="CL76" s="206"/>
      <c r="CM76" s="206"/>
      <c r="CN76" s="206"/>
      <c r="CO76" s="204"/>
      <c r="CP76" s="204"/>
      <c r="CQ76" s="204"/>
      <c r="CR76" s="204"/>
      <c r="CS76" s="204"/>
      <c r="CT76" s="204"/>
      <c r="CU76" s="204"/>
      <c r="CV76" s="208"/>
      <c r="CW76" s="208"/>
      <c r="CX76" s="208"/>
      <c r="CY76" s="208"/>
      <c r="CZ76" s="208"/>
      <c r="DA76" s="208"/>
      <c r="DB76" s="208"/>
      <c r="DC76" s="208"/>
      <c r="DD76" s="208"/>
      <c r="DE76" s="208"/>
      <c r="DF76" s="208"/>
      <c r="DG76" s="208"/>
      <c r="DH76" s="208"/>
      <c r="DI76" s="208"/>
      <c r="DJ76" s="208"/>
      <c r="DK76" s="208"/>
      <c r="DL76" s="208"/>
      <c r="DM76" s="208"/>
      <c r="DN76" s="208"/>
      <c r="DO76" s="208"/>
      <c r="DP76" s="208"/>
      <c r="DQ76" s="208"/>
      <c r="DR76" s="208"/>
      <c r="DS76" s="208"/>
      <c r="DT76" s="208"/>
      <c r="DU76" s="208"/>
      <c r="DV76" s="208"/>
      <c r="DW76" s="208"/>
      <c r="DX76" s="208"/>
      <c r="DY76" s="208"/>
      <c r="DZ76" s="204"/>
      <c r="EA76" s="204"/>
      <c r="EB76" s="204"/>
      <c r="EC76" s="204"/>
      <c r="ED76" s="204"/>
      <c r="EE76" s="204"/>
      <c r="EF76" s="204"/>
      <c r="EG76" s="133"/>
      <c r="EH76" s="133"/>
      <c r="EI76" s="133"/>
      <c r="EJ76" s="133"/>
      <c r="EK76" s="133"/>
      <c r="EL76" s="133"/>
      <c r="EM76" s="133"/>
      <c r="EN76" s="133"/>
      <c r="EO76" s="133"/>
      <c r="EP76" s="133"/>
      <c r="EQ76" s="133"/>
      <c r="ER76" s="133"/>
      <c r="ES76" s="133"/>
      <c r="ET76" s="133"/>
      <c r="EU76" s="133"/>
      <c r="EV76" s="133"/>
      <c r="EW76" s="133"/>
      <c r="EX76" s="133"/>
      <c r="EY76" s="133"/>
      <c r="EZ76" s="133"/>
      <c r="FA76" s="133"/>
      <c r="FB76" s="133"/>
      <c r="FC76" s="133"/>
      <c r="FD76" s="133"/>
      <c r="FE76" s="133"/>
      <c r="FF76" s="133"/>
      <c r="FG76" s="133"/>
      <c r="FH76" s="133"/>
      <c r="FI76" s="133"/>
      <c r="FJ76" s="133"/>
      <c r="FK76" s="138"/>
      <c r="IF76" s="5"/>
    </row>
    <row r="77" spans="2:240" ht="15.95" customHeight="1">
      <c r="B77" s="138"/>
      <c r="C77" s="140" t="str">
        <f>IF(AG8&lt;&gt;"",CONCATENATE(AG8,", ",TEXT(EW10,"TT.MM.JJJJ")),"")</f>
        <v/>
      </c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204"/>
      <c r="AT77" s="204"/>
      <c r="AU77" s="204"/>
      <c r="AV77" s="204"/>
      <c r="AW77" s="204"/>
      <c r="AX77" s="204"/>
      <c r="AY77" s="204"/>
      <c r="AZ77" s="207"/>
      <c r="BA77" s="207"/>
      <c r="BB77" s="207"/>
      <c r="BC77" s="207"/>
      <c r="BD77" s="207"/>
      <c r="BE77" s="207"/>
      <c r="BF77" s="207"/>
      <c r="BG77" s="207"/>
      <c r="BH77" s="207"/>
      <c r="BI77" s="207"/>
      <c r="BJ77" s="207"/>
      <c r="BK77" s="207"/>
      <c r="BL77" s="207"/>
      <c r="BM77" s="207"/>
      <c r="BN77" s="207"/>
      <c r="BO77" s="207"/>
      <c r="BP77" s="207"/>
      <c r="BQ77" s="207"/>
      <c r="BR77" s="207"/>
      <c r="BS77" s="207"/>
      <c r="BT77" s="207"/>
      <c r="BU77" s="207"/>
      <c r="BV77" s="207"/>
      <c r="BW77" s="207"/>
      <c r="BX77" s="207"/>
      <c r="BY77" s="207"/>
      <c r="BZ77" s="207"/>
      <c r="CA77" s="207"/>
      <c r="CB77" s="207"/>
      <c r="CC77" s="207"/>
      <c r="CD77" s="207"/>
      <c r="CE77" s="207"/>
      <c r="CF77" s="207"/>
      <c r="CG77" s="207"/>
      <c r="CH77" s="207"/>
      <c r="CI77" s="207"/>
      <c r="CJ77" s="207"/>
      <c r="CK77" s="207"/>
      <c r="CL77" s="207"/>
      <c r="CM77" s="207"/>
      <c r="CN77" s="207"/>
      <c r="CO77" s="204"/>
      <c r="CP77" s="204"/>
      <c r="CQ77" s="204"/>
      <c r="CR77" s="204"/>
      <c r="CS77" s="204"/>
      <c r="CT77" s="204"/>
      <c r="CU77" s="204"/>
      <c r="CV77" s="209" t="str">
        <f>IF(TNL!CX13&lt;&gt;"",TNL!CX13,"")</f>
        <v/>
      </c>
      <c r="CW77" s="209"/>
      <c r="CX77" s="209"/>
      <c r="CY77" s="209"/>
      <c r="CZ77" s="209"/>
      <c r="DA77" s="209"/>
      <c r="DB77" s="209"/>
      <c r="DC77" s="209"/>
      <c r="DD77" s="209"/>
      <c r="DE77" s="209"/>
      <c r="DF77" s="209"/>
      <c r="DG77" s="209"/>
      <c r="DH77" s="209"/>
      <c r="DI77" s="209"/>
      <c r="DJ77" s="209"/>
      <c r="DK77" s="209"/>
      <c r="DL77" s="209"/>
      <c r="DM77" s="209"/>
      <c r="DN77" s="209"/>
      <c r="DO77" s="209"/>
      <c r="DP77" s="209"/>
      <c r="DQ77" s="209"/>
      <c r="DR77" s="209"/>
      <c r="DS77" s="209"/>
      <c r="DT77" s="209"/>
      <c r="DU77" s="209"/>
      <c r="DV77" s="209"/>
      <c r="DW77" s="209"/>
      <c r="DX77" s="209"/>
      <c r="DY77" s="209"/>
      <c r="DZ77" s="204"/>
      <c r="EA77" s="204"/>
      <c r="EB77" s="204"/>
      <c r="EC77" s="204"/>
      <c r="ED77" s="204"/>
      <c r="EE77" s="204"/>
      <c r="EF77" s="204"/>
      <c r="EG77" s="134"/>
      <c r="EH77" s="134"/>
      <c r="EI77" s="134"/>
      <c r="EJ77" s="134"/>
      <c r="EK77" s="134"/>
      <c r="EL77" s="134"/>
      <c r="EM77" s="134"/>
      <c r="EN77" s="134"/>
      <c r="EO77" s="134"/>
      <c r="EP77" s="134"/>
      <c r="EQ77" s="134"/>
      <c r="ER77" s="134"/>
      <c r="ES77" s="134"/>
      <c r="ET77" s="134"/>
      <c r="EU77" s="134"/>
      <c r="EV77" s="134"/>
      <c r="EW77" s="134"/>
      <c r="EX77" s="134"/>
      <c r="EY77" s="134"/>
      <c r="EZ77" s="134"/>
      <c r="FA77" s="134"/>
      <c r="FB77" s="134"/>
      <c r="FC77" s="134"/>
      <c r="FD77" s="134"/>
      <c r="FE77" s="134"/>
      <c r="FF77" s="134"/>
      <c r="FG77" s="134"/>
      <c r="FH77" s="134"/>
      <c r="FI77" s="134"/>
      <c r="FJ77" s="134"/>
      <c r="FK77" s="138"/>
      <c r="IF77" s="5"/>
    </row>
    <row r="78" spans="2:240" ht="20.100000000000001" customHeight="1">
      <c r="B78" s="138"/>
      <c r="C78" s="196" t="s">
        <v>31</v>
      </c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/>
      <c r="AA78" s="196"/>
      <c r="AB78" s="196"/>
      <c r="AC78" s="196"/>
      <c r="AD78" s="196"/>
      <c r="AE78" s="196"/>
      <c r="AF78" s="196"/>
      <c r="AG78" s="196"/>
      <c r="AH78" s="196"/>
      <c r="AI78" s="196"/>
      <c r="AJ78" s="196"/>
      <c r="AK78" s="196"/>
      <c r="AL78" s="196"/>
      <c r="AM78" s="196"/>
      <c r="AN78" s="196"/>
      <c r="AO78" s="196"/>
      <c r="AP78" s="196"/>
      <c r="AQ78" s="196"/>
      <c r="AR78" s="196"/>
      <c r="AS78" s="204"/>
      <c r="AT78" s="204"/>
      <c r="AU78" s="204"/>
      <c r="AV78" s="204"/>
      <c r="AW78" s="204"/>
      <c r="AX78" s="204"/>
      <c r="AY78" s="204"/>
      <c r="AZ78" s="197" t="s">
        <v>79</v>
      </c>
      <c r="BA78" s="196"/>
      <c r="BB78" s="196"/>
      <c r="BC78" s="196"/>
      <c r="BD78" s="196"/>
      <c r="BE78" s="196"/>
      <c r="BF78" s="196"/>
      <c r="BG78" s="196"/>
      <c r="BH78" s="196"/>
      <c r="BI78" s="196"/>
      <c r="BJ78" s="196"/>
      <c r="BK78" s="196"/>
      <c r="BL78" s="196"/>
      <c r="BM78" s="196"/>
      <c r="BN78" s="196"/>
      <c r="BO78" s="196"/>
      <c r="BP78" s="196"/>
      <c r="BQ78" s="196"/>
      <c r="BR78" s="196"/>
      <c r="BS78" s="196"/>
      <c r="BT78" s="196"/>
      <c r="BU78" s="196"/>
      <c r="BV78" s="196"/>
      <c r="BW78" s="196"/>
      <c r="BX78" s="196"/>
      <c r="BY78" s="196"/>
      <c r="BZ78" s="196"/>
      <c r="CA78" s="196"/>
      <c r="CB78" s="196"/>
      <c r="CC78" s="196"/>
      <c r="CD78" s="196"/>
      <c r="CE78" s="196"/>
      <c r="CF78" s="196"/>
      <c r="CG78" s="196"/>
      <c r="CH78" s="196"/>
      <c r="CI78" s="196"/>
      <c r="CJ78" s="196"/>
      <c r="CK78" s="196"/>
      <c r="CL78" s="196"/>
      <c r="CM78" s="196"/>
      <c r="CN78" s="196"/>
      <c r="CO78" s="204"/>
      <c r="CP78" s="204"/>
      <c r="CQ78" s="204"/>
      <c r="CR78" s="204"/>
      <c r="CS78" s="204"/>
      <c r="CT78" s="204"/>
      <c r="CU78" s="204"/>
      <c r="CV78" s="196" t="s">
        <v>32</v>
      </c>
      <c r="CW78" s="196"/>
      <c r="CX78" s="196"/>
      <c r="CY78" s="196"/>
      <c r="CZ78" s="196"/>
      <c r="DA78" s="196"/>
      <c r="DB78" s="196"/>
      <c r="DC78" s="196"/>
      <c r="DD78" s="196"/>
      <c r="DE78" s="196"/>
      <c r="DF78" s="196"/>
      <c r="DG78" s="196"/>
      <c r="DH78" s="196"/>
      <c r="DI78" s="196"/>
      <c r="DJ78" s="196"/>
      <c r="DK78" s="196"/>
      <c r="DL78" s="196"/>
      <c r="DM78" s="196"/>
      <c r="DN78" s="196"/>
      <c r="DO78" s="196"/>
      <c r="DP78" s="196"/>
      <c r="DQ78" s="196"/>
      <c r="DR78" s="196"/>
      <c r="DS78" s="196"/>
      <c r="DT78" s="196"/>
      <c r="DU78" s="196"/>
      <c r="DV78" s="196"/>
      <c r="DW78" s="196"/>
      <c r="DX78" s="196"/>
      <c r="DY78" s="196"/>
      <c r="DZ78" s="204"/>
      <c r="EA78" s="204"/>
      <c r="EB78" s="204"/>
      <c r="EC78" s="204"/>
      <c r="ED78" s="204"/>
      <c r="EE78" s="204"/>
      <c r="EF78" s="204"/>
      <c r="EG78" s="196" t="s">
        <v>15</v>
      </c>
      <c r="EH78" s="196"/>
      <c r="EI78" s="196"/>
      <c r="EJ78" s="196"/>
      <c r="EK78" s="196"/>
      <c r="EL78" s="196"/>
      <c r="EM78" s="196"/>
      <c r="EN78" s="196"/>
      <c r="EO78" s="196"/>
      <c r="EP78" s="196"/>
      <c r="EQ78" s="196"/>
      <c r="ER78" s="196"/>
      <c r="ES78" s="196"/>
      <c r="ET78" s="196"/>
      <c r="EU78" s="196"/>
      <c r="EV78" s="196"/>
      <c r="EW78" s="196"/>
      <c r="EX78" s="196"/>
      <c r="EY78" s="196"/>
      <c r="EZ78" s="196"/>
      <c r="FA78" s="196"/>
      <c r="FB78" s="196"/>
      <c r="FC78" s="196"/>
      <c r="FD78" s="196"/>
      <c r="FE78" s="196"/>
      <c r="FF78" s="196"/>
      <c r="FG78" s="196"/>
      <c r="FH78" s="196"/>
      <c r="FI78" s="196"/>
      <c r="FJ78" s="196"/>
      <c r="FK78" s="138"/>
      <c r="IF78" s="5"/>
    </row>
    <row r="79" spans="2:240" ht="14.25" customHeight="1">
      <c r="B79" s="138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138"/>
      <c r="IF79" s="5"/>
    </row>
    <row r="80" spans="2:240" ht="15" customHeight="1">
      <c r="IF80" s="5"/>
    </row>
    <row r="81" spans="35:240" ht="14.25" customHeight="1">
      <c r="AI81" s="8"/>
      <c r="AO81" s="11"/>
      <c r="AP81" s="11"/>
      <c r="CT81" s="11"/>
      <c r="CU81" s="11"/>
      <c r="IF81" s="5"/>
    </row>
    <row r="82" spans="35:240" ht="12" customHeight="1">
      <c r="IF82" s="5"/>
    </row>
    <row r="83" spans="35:240" ht="14.25" customHeight="1">
      <c r="IF83" s="5"/>
    </row>
    <row r="84" spans="35:240" ht="20.100000000000001" customHeight="1">
      <c r="IF84" s="5"/>
    </row>
    <row r="85" spans="35:240" ht="20.100000000000001" customHeight="1">
      <c r="IF85" s="5"/>
    </row>
    <row r="86" spans="35:240" ht="14.25" customHeight="1">
      <c r="IF86" s="5"/>
    </row>
    <row r="87" spans="35:240" ht="14.25" customHeight="1">
      <c r="IF87" s="5"/>
    </row>
    <row r="88" spans="35:240" ht="14.25" customHeight="1">
      <c r="IF88" s="5"/>
    </row>
    <row r="89" spans="35:240" ht="14.25" customHeight="1">
      <c r="IF89" s="5"/>
    </row>
    <row r="90" spans="35:240" ht="14.25" customHeight="1">
      <c r="IF90" s="5"/>
    </row>
    <row r="91" spans="35:240" ht="14.25" customHeight="1">
      <c r="IF91" s="5"/>
    </row>
    <row r="92" spans="35:240" ht="14.25" customHeight="1">
      <c r="IF92" s="5"/>
    </row>
    <row r="93" spans="35:240" ht="14.25" customHeight="1">
      <c r="IF93" s="5"/>
    </row>
    <row r="94" spans="35:240" ht="14.25" customHeight="1">
      <c r="IF94" s="5"/>
    </row>
    <row r="95" spans="35:240" ht="14.25" customHeight="1">
      <c r="IF95" s="5"/>
    </row>
    <row r="96" spans="35:240" ht="14.25" customHeight="1">
      <c r="IF96" s="5"/>
    </row>
    <row r="97" spans="240:240" ht="14.25" customHeight="1">
      <c r="IF97" s="5"/>
    </row>
    <row r="98" spans="240:240" ht="14.25" customHeight="1">
      <c r="IF98" s="5"/>
    </row>
    <row r="99" spans="240:240" ht="14.25" customHeight="1">
      <c r="IF99" s="5"/>
    </row>
    <row r="100" spans="240:240" ht="14.25" customHeight="1">
      <c r="IF100" s="5"/>
    </row>
    <row r="101" spans="240:240" ht="14.25" customHeight="1">
      <c r="IF101" s="5"/>
    </row>
    <row r="102" spans="240:240" ht="14.25" customHeight="1">
      <c r="IF102" s="5"/>
    </row>
    <row r="103" spans="240:240" ht="14.25" customHeight="1">
      <c r="IF103" s="5"/>
    </row>
    <row r="104" spans="240:240" ht="14.25" customHeight="1">
      <c r="IF104" s="5"/>
    </row>
    <row r="105" spans="240:240" ht="14.25" customHeight="1">
      <c r="IF105" s="5"/>
    </row>
    <row r="106" spans="240:240" ht="14.25" customHeight="1">
      <c r="IF106" s="5"/>
    </row>
    <row r="107" spans="240:240" ht="14.25" customHeight="1">
      <c r="IF107" s="5"/>
    </row>
    <row r="108" spans="240:240" ht="14.25" customHeight="1">
      <c r="IF108" s="5"/>
    </row>
    <row r="109" spans="240:240" ht="14.25" customHeight="1">
      <c r="IF109" s="5"/>
    </row>
    <row r="110" spans="240:240" ht="14.25" customHeight="1">
      <c r="IF110" s="5"/>
    </row>
    <row r="111" spans="240:240" ht="14.25" customHeight="1">
      <c r="IF111" s="5"/>
    </row>
    <row r="112" spans="240:240" ht="14.25" customHeight="1">
      <c r="IF112" s="5"/>
    </row>
    <row r="113" spans="240:240" ht="14.25" customHeight="1">
      <c r="IF113" s="5"/>
    </row>
    <row r="114" spans="240:240" ht="14.25" customHeight="1">
      <c r="IF114" s="5"/>
    </row>
    <row r="115" spans="240:240" ht="14.25" customHeight="1">
      <c r="IF115" s="5"/>
    </row>
    <row r="116" spans="240:240" ht="14.25" customHeight="1">
      <c r="IF116" s="5"/>
    </row>
    <row r="117" spans="240:240" ht="14.25" customHeight="1">
      <c r="IF117" s="5"/>
    </row>
    <row r="118" spans="240:240" ht="14.25" customHeight="1">
      <c r="IF118" s="5"/>
    </row>
    <row r="119" spans="240:240" ht="14.25" customHeight="1">
      <c r="IF119" s="5"/>
    </row>
    <row r="120" spans="240:240" ht="14.25" customHeight="1">
      <c r="IF120" s="5"/>
    </row>
    <row r="121" spans="240:240" ht="14.25" customHeight="1">
      <c r="IF121" s="5"/>
    </row>
    <row r="122" spans="240:240" ht="14.25" customHeight="1">
      <c r="IF122" s="5"/>
    </row>
    <row r="123" spans="240:240" ht="14.25" customHeight="1">
      <c r="IF123" s="5"/>
    </row>
    <row r="124" spans="240:240" ht="14.25" customHeight="1">
      <c r="IF124" s="5"/>
    </row>
    <row r="125" spans="240:240" ht="14.25" customHeight="1">
      <c r="IF125" s="5"/>
    </row>
    <row r="126" spans="240:240" ht="14.25" customHeight="1">
      <c r="IF126" s="5"/>
    </row>
    <row r="127" spans="240:240" ht="14.25" customHeight="1">
      <c r="IF127" s="5"/>
    </row>
    <row r="128" spans="240:240" ht="14.25" customHeight="1">
      <c r="IF128" s="5"/>
    </row>
    <row r="129" spans="240:240" ht="14.25" customHeight="1">
      <c r="IF129" s="5"/>
    </row>
    <row r="130" spans="240:240" ht="14.25" customHeight="1">
      <c r="IF130" s="5"/>
    </row>
    <row r="131" spans="240:240" ht="14.25" customHeight="1">
      <c r="IF131" s="5"/>
    </row>
    <row r="132" spans="240:240" ht="14.25" customHeight="1">
      <c r="IF132" s="5"/>
    </row>
    <row r="133" spans="240:240" ht="14.25" customHeight="1">
      <c r="IF133" s="5"/>
    </row>
    <row r="134" spans="240:240" ht="14.25" customHeight="1">
      <c r="IF134" s="5"/>
    </row>
    <row r="135" spans="240:240" ht="14.25" customHeight="1">
      <c r="IF135" s="5"/>
    </row>
    <row r="136" spans="240:240" ht="14.25" customHeight="1">
      <c r="IF136" s="5"/>
    </row>
    <row r="137" spans="240:240" ht="14.25" customHeight="1">
      <c r="IF137" s="5"/>
    </row>
    <row r="138" spans="240:240" ht="14.25" customHeight="1">
      <c r="IF138" s="5"/>
    </row>
    <row r="139" spans="240:240" ht="14.25" customHeight="1">
      <c r="IF139" s="5"/>
    </row>
    <row r="140" spans="240:240" ht="14.25" customHeight="1">
      <c r="IF140" s="5"/>
    </row>
    <row r="141" spans="240:240" ht="14.25" customHeight="1">
      <c r="IF141" s="5"/>
    </row>
    <row r="142" spans="240:240" ht="14.25" customHeight="1">
      <c r="IF142" s="5"/>
    </row>
    <row r="143" spans="240:240" ht="14.25" customHeight="1">
      <c r="IF143" s="5"/>
    </row>
    <row r="144" spans="240:240" ht="14.25" customHeight="1">
      <c r="IF144" s="5"/>
    </row>
    <row r="145" spans="240:240" ht="14.25" customHeight="1">
      <c r="IF145" s="5"/>
    </row>
    <row r="146" spans="240:240" ht="14.25" customHeight="1">
      <c r="IF146" s="5"/>
    </row>
    <row r="147" spans="240:240" ht="14.25" customHeight="1">
      <c r="IF147" s="5"/>
    </row>
    <row r="148" spans="240:240" ht="14.25" customHeight="1">
      <c r="IF148" s="5"/>
    </row>
    <row r="149" spans="240:240" ht="14.25" customHeight="1">
      <c r="IF149" s="5"/>
    </row>
    <row r="150" spans="240:240" ht="14.25" customHeight="1">
      <c r="IF150" s="5"/>
    </row>
    <row r="151" spans="240:240" ht="14.25" customHeight="1">
      <c r="IF151" s="5"/>
    </row>
    <row r="152" spans="240:240" ht="14.25" customHeight="1">
      <c r="IF152" s="5"/>
    </row>
    <row r="153" spans="240:240" ht="14.25" customHeight="1">
      <c r="IF153" s="5"/>
    </row>
    <row r="154" spans="240:240" ht="14.25" customHeight="1">
      <c r="IF154" s="5"/>
    </row>
    <row r="155" spans="240:240" ht="14.25" customHeight="1">
      <c r="IF155" s="5"/>
    </row>
    <row r="156" spans="240:240" ht="14.25" customHeight="1">
      <c r="IF156" s="5"/>
    </row>
    <row r="157" spans="240:240" ht="14.25" customHeight="1">
      <c r="IF157" s="5"/>
    </row>
    <row r="158" spans="240:240" ht="14.25" customHeight="1">
      <c r="IF158" s="5"/>
    </row>
    <row r="159" spans="240:240" ht="14.25" customHeight="1">
      <c r="IF159" s="5"/>
    </row>
    <row r="160" spans="240:240" ht="14.25" customHeight="1">
      <c r="IF160" s="5"/>
    </row>
    <row r="161" spans="240:240" ht="14.25" customHeight="1">
      <c r="IF161" s="5"/>
    </row>
    <row r="162" spans="240:240" ht="14.25" customHeight="1">
      <c r="IF162" s="5"/>
    </row>
    <row r="163" spans="240:240" ht="14.25" customHeight="1">
      <c r="IF163" s="5"/>
    </row>
    <row r="164" spans="240:240" ht="14.25" customHeight="1">
      <c r="IF164" s="5"/>
    </row>
    <row r="165" spans="240:240" ht="14.25" customHeight="1">
      <c r="IF165" s="5"/>
    </row>
    <row r="166" spans="240:240" ht="14.25" customHeight="1">
      <c r="IF166" s="5"/>
    </row>
    <row r="167" spans="240:240" ht="14.25" customHeight="1">
      <c r="IF167" s="5"/>
    </row>
    <row r="168" spans="240:240" ht="14.25" customHeight="1">
      <c r="IF168" s="5"/>
    </row>
    <row r="169" spans="240:240" ht="14.25" customHeight="1">
      <c r="IF169" s="5"/>
    </row>
    <row r="170" spans="240:240" ht="14.25" customHeight="1">
      <c r="IF170" s="5"/>
    </row>
    <row r="171" spans="240:240" ht="14.25" customHeight="1">
      <c r="IF171" s="5"/>
    </row>
    <row r="172" spans="240:240" ht="14.25" customHeight="1">
      <c r="IF172" s="5"/>
    </row>
    <row r="173" spans="240:240" ht="14.25" customHeight="1">
      <c r="IF173" s="5"/>
    </row>
    <row r="174" spans="240:240" ht="14.25" customHeight="1">
      <c r="IF174" s="5"/>
    </row>
    <row r="175" spans="240:240" ht="14.25" customHeight="1">
      <c r="IF175" s="5"/>
    </row>
    <row r="176" spans="240:240" ht="14.25" customHeight="1">
      <c r="IF176" s="5"/>
    </row>
    <row r="177" spans="240:240" ht="14.25" customHeight="1">
      <c r="IF177" s="5"/>
    </row>
    <row r="178" spans="240:240" ht="14.25" customHeight="1">
      <c r="IF178" s="5"/>
    </row>
    <row r="179" spans="240:240" ht="14.25" customHeight="1">
      <c r="IF179" s="5"/>
    </row>
    <row r="180" spans="240:240" ht="14.25" customHeight="1">
      <c r="IF180" s="5"/>
    </row>
    <row r="181" spans="240:240" ht="14.25" customHeight="1">
      <c r="IF181" s="5"/>
    </row>
    <row r="182" spans="240:240" ht="14.25" customHeight="1">
      <c r="IF182" s="5"/>
    </row>
    <row r="183" spans="240:240" ht="14.25" customHeight="1">
      <c r="IF183" s="5"/>
    </row>
    <row r="184" spans="240:240" ht="14.25" customHeight="1">
      <c r="IF184" s="5"/>
    </row>
    <row r="185" spans="240:240" ht="14.25" customHeight="1">
      <c r="IF185" s="5"/>
    </row>
    <row r="186" spans="240:240" ht="14.25" customHeight="1">
      <c r="IF186" s="5"/>
    </row>
    <row r="187" spans="240:240" ht="14.25" customHeight="1">
      <c r="IF187" s="5"/>
    </row>
    <row r="188" spans="240:240" ht="14.25" customHeight="1">
      <c r="IF188" s="5"/>
    </row>
    <row r="189" spans="240:240" ht="14.25" customHeight="1">
      <c r="IF189" s="5"/>
    </row>
    <row r="190" spans="240:240" ht="14.25" customHeight="1">
      <c r="IF190" s="5"/>
    </row>
    <row r="191" spans="240:240" ht="14.25" customHeight="1">
      <c r="IF191" s="5"/>
    </row>
    <row r="192" spans="240:240" ht="14.25" customHeight="1">
      <c r="IF192" s="5"/>
    </row>
    <row r="193" spans="240:240" ht="14.25" customHeight="1">
      <c r="IF193" s="5"/>
    </row>
    <row r="194" spans="240:240" ht="14.25" customHeight="1">
      <c r="IF194" s="5"/>
    </row>
    <row r="195" spans="240:240" ht="14.25" customHeight="1">
      <c r="IF195" s="5"/>
    </row>
    <row r="196" spans="240:240" ht="14.25" customHeight="1">
      <c r="IF196" s="5"/>
    </row>
    <row r="197" spans="240:240" ht="14.25" customHeight="1">
      <c r="IF197" s="5"/>
    </row>
    <row r="198" spans="240:240" ht="14.25" customHeight="1">
      <c r="IF198" s="5"/>
    </row>
    <row r="199" spans="240:240" ht="14.25" customHeight="1">
      <c r="IF199" s="5"/>
    </row>
    <row r="200" spans="240:240" ht="14.25" customHeight="1">
      <c r="IF200" s="5"/>
    </row>
    <row r="201" spans="240:240" ht="14.25" customHeight="1">
      <c r="IF201" s="5"/>
    </row>
    <row r="202" spans="240:240" ht="14.25" customHeight="1">
      <c r="IF202" s="5"/>
    </row>
    <row r="203" spans="240:240" ht="14.25" customHeight="1">
      <c r="IF203" s="5"/>
    </row>
    <row r="204" spans="240:240" ht="14.25" customHeight="1">
      <c r="IF204" s="5"/>
    </row>
    <row r="205" spans="240:240" ht="14.25" customHeight="1">
      <c r="IF205" s="5"/>
    </row>
    <row r="206" spans="240:240" ht="14.25" customHeight="1">
      <c r="IF206" s="5"/>
    </row>
    <row r="207" spans="240:240" ht="14.25" customHeight="1">
      <c r="IF207" s="5"/>
    </row>
    <row r="208" spans="240:240" ht="14.25" customHeight="1">
      <c r="IF208" s="5"/>
    </row>
    <row r="209" spans="240:240" ht="14.25" customHeight="1">
      <c r="IF209" s="5"/>
    </row>
    <row r="210" spans="240:240" ht="14.25" customHeight="1">
      <c r="IF210" s="5"/>
    </row>
    <row r="211" spans="240:240" ht="14.25" customHeight="1">
      <c r="IF211" s="5"/>
    </row>
    <row r="212" spans="240:240" ht="14.25" customHeight="1">
      <c r="IF212" s="5"/>
    </row>
    <row r="213" spans="240:240" ht="14.25" customHeight="1">
      <c r="IF213" s="5"/>
    </row>
    <row r="214" spans="240:240" ht="14.25" customHeight="1">
      <c r="IF214" s="5"/>
    </row>
    <row r="215" spans="240:240" ht="14.25" customHeight="1">
      <c r="IF215" s="5"/>
    </row>
    <row r="216" spans="240:240" ht="14.25" customHeight="1">
      <c r="IF216" s="5"/>
    </row>
    <row r="217" spans="240:240" ht="14.25" customHeight="1">
      <c r="IF217" s="5"/>
    </row>
    <row r="218" spans="240:240" ht="14.25" customHeight="1">
      <c r="IF218" s="5"/>
    </row>
    <row r="219" spans="240:240" ht="14.25" customHeight="1">
      <c r="IF219" s="5"/>
    </row>
    <row r="220" spans="240:240" ht="14.25" customHeight="1">
      <c r="IF220" s="5"/>
    </row>
    <row r="221" spans="240:240" ht="14.25" customHeight="1">
      <c r="IF221" s="5"/>
    </row>
    <row r="222" spans="240:240" ht="14.25" customHeight="1">
      <c r="IF222" s="5"/>
    </row>
    <row r="223" spans="240:240" ht="14.25" customHeight="1">
      <c r="IF223" s="5"/>
    </row>
    <row r="224" spans="240:240" ht="14.25" customHeight="1">
      <c r="IF224" s="5"/>
    </row>
    <row r="225" spans="240:240" ht="14.25" customHeight="1">
      <c r="IF225" s="5"/>
    </row>
    <row r="226" spans="240:240" ht="14.25" customHeight="1">
      <c r="IF226" s="5"/>
    </row>
    <row r="227" spans="240:240" ht="14.25" customHeight="1">
      <c r="IF227" s="5"/>
    </row>
    <row r="228" spans="240:240" ht="14.25" customHeight="1">
      <c r="IF228" s="5"/>
    </row>
    <row r="229" spans="240:240" ht="14.25" customHeight="1">
      <c r="IF229" s="5"/>
    </row>
    <row r="230" spans="240:240" ht="14.25" customHeight="1">
      <c r="IF230" s="5"/>
    </row>
    <row r="231" spans="240:240" ht="14.25" customHeight="1">
      <c r="IF231" s="5"/>
    </row>
    <row r="232" spans="240:240" ht="14.25" customHeight="1">
      <c r="IF232" s="5"/>
    </row>
    <row r="233" spans="240:240" ht="14.25" customHeight="1">
      <c r="IF233" s="5"/>
    </row>
    <row r="234" spans="240:240" ht="14.25" customHeight="1">
      <c r="IF234" s="5"/>
    </row>
    <row r="235" spans="240:240" ht="14.25" customHeight="1">
      <c r="IF235" s="5"/>
    </row>
    <row r="236" spans="240:240" ht="14.25" customHeight="1">
      <c r="IF236" s="5"/>
    </row>
    <row r="237" spans="240:240" ht="14.25" customHeight="1">
      <c r="IF237" s="5"/>
    </row>
    <row r="238" spans="240:240" ht="14.25" customHeight="1">
      <c r="IF238" s="5"/>
    </row>
    <row r="239" spans="240:240" ht="14.25" customHeight="1">
      <c r="IF239" s="5"/>
    </row>
    <row r="240" spans="240:240" ht="14.25" customHeight="1">
      <c r="IF240" s="5"/>
    </row>
    <row r="241" spans="240:240" ht="14.25" customHeight="1">
      <c r="IF241" s="5"/>
    </row>
    <row r="242" spans="240:240" ht="14.25" customHeight="1">
      <c r="IF242" s="5"/>
    </row>
    <row r="243" spans="240:240" ht="14.25" customHeight="1">
      <c r="IF243" s="5"/>
    </row>
    <row r="244" spans="240:240" ht="14.25" customHeight="1">
      <c r="IF244" s="5"/>
    </row>
    <row r="245" spans="240:240" ht="14.25" customHeight="1">
      <c r="IF245" s="5"/>
    </row>
    <row r="246" spans="240:240" ht="14.25" customHeight="1">
      <c r="IF246" s="5"/>
    </row>
    <row r="247" spans="240:240" ht="14.25" customHeight="1">
      <c r="IF247" s="5"/>
    </row>
    <row r="248" spans="240:240" ht="14.25" customHeight="1">
      <c r="IF248" s="5"/>
    </row>
    <row r="249" spans="240:240" ht="14.25" customHeight="1">
      <c r="IF249" s="5"/>
    </row>
    <row r="250" spans="240:240" ht="14.25" customHeight="1">
      <c r="IF250" s="5"/>
    </row>
    <row r="251" spans="240:240" ht="14.25" customHeight="1">
      <c r="IF251" s="5"/>
    </row>
    <row r="252" spans="240:240" ht="14.25" customHeight="1">
      <c r="IF252" s="5"/>
    </row>
    <row r="253" spans="240:240" ht="14.25" customHeight="1">
      <c r="IF253" s="5"/>
    </row>
    <row r="254" spans="240:240" ht="14.25" customHeight="1">
      <c r="IF254" s="5"/>
    </row>
    <row r="255" spans="240:240" ht="14.25" customHeight="1">
      <c r="IF255" s="5"/>
    </row>
    <row r="256" spans="240:240" ht="14.25" customHeight="1">
      <c r="IF256" s="5"/>
    </row>
    <row r="257" spans="240:240" ht="14.25" customHeight="1">
      <c r="IF257" s="5"/>
    </row>
    <row r="258" spans="240:240" ht="14.25" customHeight="1">
      <c r="IF258" s="5"/>
    </row>
    <row r="259" spans="240:240" ht="14.25" customHeight="1">
      <c r="IF259" s="5"/>
    </row>
    <row r="260" spans="240:240" ht="14.25" customHeight="1">
      <c r="IF260" s="5"/>
    </row>
    <row r="261" spans="240:240" ht="14.25" customHeight="1">
      <c r="IF261" s="5"/>
    </row>
    <row r="262" spans="240:240" ht="14.25" customHeight="1">
      <c r="IF262" s="5"/>
    </row>
    <row r="263" spans="240:240" ht="14.25" customHeight="1">
      <c r="IF263" s="5"/>
    </row>
    <row r="264" spans="240:240" ht="14.25" customHeight="1">
      <c r="IF264" s="5"/>
    </row>
    <row r="265" spans="240:240" ht="14.25" customHeight="1">
      <c r="IF265" s="5"/>
    </row>
    <row r="266" spans="240:240" ht="14.25" customHeight="1">
      <c r="IF266" s="5"/>
    </row>
    <row r="267" spans="240:240" ht="14.25" customHeight="1">
      <c r="IF267" s="5"/>
    </row>
    <row r="268" spans="240:240" ht="14.25" customHeight="1">
      <c r="IF268" s="5"/>
    </row>
    <row r="269" spans="240:240" ht="14.25" customHeight="1">
      <c r="IF269" s="5"/>
    </row>
    <row r="270" spans="240:240" ht="14.25" customHeight="1">
      <c r="IF270" s="5"/>
    </row>
    <row r="271" spans="240:240" ht="14.25" customHeight="1">
      <c r="IF271" s="5"/>
    </row>
    <row r="272" spans="240:240" ht="14.25" customHeight="1">
      <c r="IF272" s="5"/>
    </row>
    <row r="273" spans="240:240" ht="14.25" customHeight="1">
      <c r="IF273" s="5"/>
    </row>
    <row r="274" spans="240:240" ht="14.25" customHeight="1">
      <c r="IF274" s="5"/>
    </row>
    <row r="275" spans="240:240" ht="14.25" customHeight="1">
      <c r="IF275" s="5"/>
    </row>
    <row r="276" spans="240:240" ht="14.25" customHeight="1">
      <c r="IF276" s="5"/>
    </row>
    <row r="277" spans="240:240" ht="14.25" customHeight="1">
      <c r="IF277" s="5"/>
    </row>
    <row r="278" spans="240:240" ht="14.25" customHeight="1">
      <c r="IF278" s="5"/>
    </row>
    <row r="279" spans="240:240" ht="14.25" customHeight="1">
      <c r="IF279" s="5"/>
    </row>
    <row r="280" spans="240:240" ht="14.25" customHeight="1">
      <c r="IF280" s="5"/>
    </row>
    <row r="281" spans="240:240" ht="14.25" customHeight="1">
      <c r="IF281" s="5"/>
    </row>
    <row r="282" spans="240:240" ht="14.25" customHeight="1">
      <c r="IF282" s="5"/>
    </row>
    <row r="283" spans="240:240" ht="14.25" customHeight="1">
      <c r="IF283" s="5"/>
    </row>
    <row r="284" spans="240:240" ht="14.25" customHeight="1">
      <c r="IF284" s="5"/>
    </row>
    <row r="285" spans="240:240" ht="14.25" customHeight="1">
      <c r="IF285" s="5"/>
    </row>
    <row r="286" spans="240:240" ht="14.25" customHeight="1">
      <c r="IF286" s="5"/>
    </row>
    <row r="287" spans="240:240" ht="14.25" customHeight="1">
      <c r="IF287" s="5"/>
    </row>
    <row r="288" spans="240:240" ht="14.25" customHeight="1">
      <c r="IF288" s="5"/>
    </row>
    <row r="289" spans="240:240" ht="14.25" customHeight="1">
      <c r="IF289" s="5"/>
    </row>
    <row r="290" spans="240:240" ht="14.25" customHeight="1">
      <c r="IF290" s="5"/>
    </row>
    <row r="291" spans="240:240" ht="14.25" customHeight="1">
      <c r="IF291" s="5"/>
    </row>
    <row r="292" spans="240:240" ht="14.25" customHeight="1">
      <c r="IF292" s="5"/>
    </row>
    <row r="293" spans="240:240" ht="14.25" customHeight="1">
      <c r="IF293" s="5"/>
    </row>
    <row r="294" spans="240:240" ht="14.25" customHeight="1">
      <c r="IF294" s="5"/>
    </row>
    <row r="295" spans="240:240" ht="14.25" customHeight="1">
      <c r="IF295" s="5"/>
    </row>
    <row r="296" spans="240:240" ht="14.25" customHeight="1">
      <c r="IF296" s="5"/>
    </row>
    <row r="297" spans="240:240" ht="14.25" customHeight="1">
      <c r="IF297" s="5"/>
    </row>
    <row r="298" spans="240:240" ht="14.25" customHeight="1">
      <c r="IF298" s="5"/>
    </row>
    <row r="299" spans="240:240" ht="14.25" customHeight="1">
      <c r="IF299" s="5"/>
    </row>
    <row r="300" spans="240:240" ht="14.25" customHeight="1">
      <c r="IF300" s="5"/>
    </row>
    <row r="301" spans="240:240" ht="14.25" customHeight="1">
      <c r="IF301" s="5"/>
    </row>
    <row r="302" spans="240:240" ht="14.25" customHeight="1">
      <c r="IF302" s="5"/>
    </row>
    <row r="303" spans="240:240" ht="14.25" customHeight="1">
      <c r="IF303" s="5"/>
    </row>
    <row r="304" spans="240:240" ht="14.25" customHeight="1">
      <c r="IF304" s="5"/>
    </row>
    <row r="305" spans="240:240" ht="14.25" customHeight="1">
      <c r="IF305" s="5"/>
    </row>
    <row r="306" spans="240:240" ht="14.25" customHeight="1">
      <c r="IF306" s="5"/>
    </row>
    <row r="307" spans="240:240" ht="14.25" customHeight="1">
      <c r="IF307" s="5"/>
    </row>
    <row r="308" spans="240:240" ht="14.25" customHeight="1">
      <c r="IF308" s="5"/>
    </row>
    <row r="309" spans="240:240" ht="14.25" customHeight="1">
      <c r="IF309" s="5"/>
    </row>
    <row r="310" spans="240:240" ht="14.25" customHeight="1">
      <c r="IF310" s="5"/>
    </row>
    <row r="311" spans="240:240" ht="14.25" customHeight="1">
      <c r="IF311" s="5"/>
    </row>
    <row r="312" spans="240:240" ht="14.25" customHeight="1">
      <c r="IF312" s="5"/>
    </row>
    <row r="313" spans="240:240" ht="14.25" customHeight="1">
      <c r="IF313" s="5"/>
    </row>
    <row r="314" spans="240:240" ht="14.25" customHeight="1">
      <c r="IF314" s="5"/>
    </row>
    <row r="315" spans="240:240" ht="14.25" customHeight="1">
      <c r="IF315" s="5"/>
    </row>
    <row r="316" spans="240:240" ht="14.25" customHeight="1">
      <c r="IF316" s="5"/>
    </row>
    <row r="317" spans="240:240" ht="14.25" customHeight="1">
      <c r="IF317" s="5"/>
    </row>
    <row r="318" spans="240:240" ht="14.25" customHeight="1">
      <c r="IF318" s="5"/>
    </row>
    <row r="319" spans="240:240" ht="14.25" customHeight="1">
      <c r="IF319" s="5"/>
    </row>
    <row r="320" spans="240:240" ht="14.25" customHeight="1">
      <c r="IF320" s="5"/>
    </row>
    <row r="321" spans="240:240" ht="14.25" customHeight="1">
      <c r="IF321" s="5"/>
    </row>
    <row r="322" spans="240:240" ht="14.25" customHeight="1">
      <c r="IF322" s="5"/>
    </row>
    <row r="323" spans="240:240" ht="14.25" customHeight="1">
      <c r="IF323" s="5"/>
    </row>
    <row r="324" spans="240:240" ht="14.25" customHeight="1">
      <c r="IF324" s="5"/>
    </row>
    <row r="325" spans="240:240" ht="14.25" customHeight="1">
      <c r="IF325" s="5"/>
    </row>
    <row r="326" spans="240:240" ht="14.25" customHeight="1">
      <c r="IF326" s="5"/>
    </row>
    <row r="327" spans="240:240" ht="14.25" customHeight="1">
      <c r="IF327" s="5"/>
    </row>
    <row r="328" spans="240:240" ht="14.25" customHeight="1">
      <c r="IF328" s="5"/>
    </row>
    <row r="329" spans="240:240" ht="14.25" customHeight="1">
      <c r="IF329" s="5"/>
    </row>
    <row r="330" spans="240:240" ht="14.25" customHeight="1">
      <c r="IF330" s="5"/>
    </row>
    <row r="331" spans="240:240" ht="14.25" customHeight="1">
      <c r="IF331" s="5"/>
    </row>
    <row r="332" spans="240:240" ht="14.25" customHeight="1">
      <c r="IF332" s="5"/>
    </row>
    <row r="333" spans="240:240" ht="14.25" customHeight="1">
      <c r="IF333" s="5"/>
    </row>
    <row r="334" spans="240:240" ht="14.25" customHeight="1">
      <c r="IF334" s="5"/>
    </row>
    <row r="335" spans="240:240" ht="14.25" customHeight="1">
      <c r="IF335" s="5"/>
    </row>
    <row r="336" spans="240:240" ht="14.25" customHeight="1">
      <c r="IF336" s="5"/>
    </row>
    <row r="337" spans="240:240" ht="14.25" customHeight="1">
      <c r="IF337" s="5"/>
    </row>
    <row r="338" spans="240:240" ht="14.25" customHeight="1">
      <c r="IF338" s="5"/>
    </row>
    <row r="339" spans="240:240" ht="14.25" customHeight="1">
      <c r="IF339" s="5"/>
    </row>
    <row r="340" spans="240:240" ht="14.25" customHeight="1">
      <c r="IF340" s="5"/>
    </row>
    <row r="341" spans="240:240" ht="14.25" customHeight="1">
      <c r="IF341" s="5"/>
    </row>
    <row r="342" spans="240:240" ht="14.25" customHeight="1">
      <c r="IF342" s="5"/>
    </row>
    <row r="343" spans="240:240" ht="14.25" customHeight="1">
      <c r="IF343" s="5"/>
    </row>
    <row r="344" spans="240:240" ht="14.25" customHeight="1">
      <c r="IF344" s="5"/>
    </row>
    <row r="345" spans="240:240" ht="14.25" customHeight="1">
      <c r="IF345" s="5"/>
    </row>
    <row r="346" spans="240:240" ht="14.25" customHeight="1">
      <c r="IF346" s="5"/>
    </row>
    <row r="347" spans="240:240" ht="14.25" customHeight="1">
      <c r="IF347" s="5"/>
    </row>
    <row r="348" spans="240:240" ht="14.25" customHeight="1">
      <c r="IF348" s="5"/>
    </row>
    <row r="349" spans="240:240" ht="14.25" customHeight="1">
      <c r="IF349" s="5"/>
    </row>
    <row r="350" spans="240:240" ht="14.25" customHeight="1">
      <c r="IF350" s="5"/>
    </row>
    <row r="351" spans="240:240" ht="14.25" customHeight="1">
      <c r="IF351" s="5"/>
    </row>
    <row r="352" spans="240:240" ht="14.25" customHeight="1">
      <c r="IF352" s="5"/>
    </row>
    <row r="353" spans="240:240" ht="14.25" customHeight="1">
      <c r="IF353" s="5"/>
    </row>
    <row r="354" spans="240:240" ht="14.25" customHeight="1">
      <c r="IF354" s="5"/>
    </row>
    <row r="355" spans="240:240" ht="14.25" customHeight="1">
      <c r="IF355" s="5"/>
    </row>
    <row r="356" spans="240:240" ht="14.25" customHeight="1">
      <c r="IF356" s="5"/>
    </row>
    <row r="357" spans="240:240" ht="14.25" customHeight="1">
      <c r="IF357" s="5"/>
    </row>
    <row r="358" spans="240:240" ht="14.25" customHeight="1">
      <c r="IF358" s="5"/>
    </row>
    <row r="359" spans="240:240" ht="14.25" customHeight="1">
      <c r="IF359" s="5"/>
    </row>
    <row r="360" spans="240:240" ht="14.25" customHeight="1">
      <c r="IF360" s="5"/>
    </row>
    <row r="361" spans="240:240" ht="14.25" customHeight="1">
      <c r="IF361" s="5"/>
    </row>
    <row r="362" spans="240:240" ht="14.25" customHeight="1">
      <c r="IF362" s="5"/>
    </row>
    <row r="363" spans="240:240" ht="14.25" customHeight="1">
      <c r="IF363" s="5"/>
    </row>
    <row r="364" spans="240:240" ht="14.25" customHeight="1">
      <c r="IF364" s="5"/>
    </row>
    <row r="365" spans="240:240" ht="14.25" customHeight="1">
      <c r="IF365" s="5"/>
    </row>
    <row r="366" spans="240:240" ht="14.25" customHeight="1">
      <c r="IF366" s="5"/>
    </row>
    <row r="367" spans="240:240" ht="14.25" customHeight="1">
      <c r="IF367" s="5"/>
    </row>
    <row r="368" spans="240:240" ht="14.25" customHeight="1">
      <c r="IF368" s="5"/>
    </row>
    <row r="369" spans="240:240" ht="14.25" customHeight="1">
      <c r="IF369" s="5"/>
    </row>
    <row r="370" spans="240:240" ht="14.25" customHeight="1">
      <c r="IF370" s="5"/>
    </row>
    <row r="371" spans="240:240" ht="14.25" customHeight="1">
      <c r="IF371" s="5"/>
    </row>
    <row r="372" spans="240:240" ht="14.25" customHeight="1">
      <c r="IF372" s="5"/>
    </row>
    <row r="373" spans="240:240" ht="14.25" customHeight="1">
      <c r="IF373" s="5"/>
    </row>
    <row r="374" spans="240:240" ht="14.25" customHeight="1">
      <c r="IF374" s="5"/>
    </row>
    <row r="375" spans="240:240" ht="14.25" customHeight="1">
      <c r="IF375" s="5"/>
    </row>
    <row r="376" spans="240:240" ht="14.25" customHeight="1">
      <c r="IF376" s="5"/>
    </row>
    <row r="377" spans="240:240" ht="14.25" customHeight="1">
      <c r="IF377" s="5"/>
    </row>
    <row r="378" spans="240:240" ht="14.25" customHeight="1">
      <c r="IF378" s="5"/>
    </row>
    <row r="379" spans="240:240" ht="14.25" customHeight="1">
      <c r="IF379" s="5"/>
    </row>
    <row r="380" spans="240:240" ht="14.25" customHeight="1">
      <c r="IF380" s="5"/>
    </row>
    <row r="381" spans="240:240" ht="14.25" customHeight="1">
      <c r="IF381" s="5"/>
    </row>
    <row r="382" spans="240:240" ht="14.25" customHeight="1">
      <c r="IF382" s="5"/>
    </row>
    <row r="383" spans="240:240" ht="14.25" customHeight="1">
      <c r="IF383" s="5"/>
    </row>
    <row r="384" spans="240:240" ht="14.25" customHeight="1">
      <c r="IF384" s="5"/>
    </row>
    <row r="385" spans="240:240" ht="14.25" customHeight="1">
      <c r="IF385" s="5"/>
    </row>
    <row r="386" spans="240:240" ht="14.25" customHeight="1">
      <c r="IF386" s="5"/>
    </row>
    <row r="387" spans="240:240" ht="14.25" customHeight="1">
      <c r="IF387" s="5"/>
    </row>
    <row r="388" spans="240:240" ht="14.25" customHeight="1">
      <c r="IF388" s="5"/>
    </row>
    <row r="389" spans="240:240" ht="14.25" customHeight="1">
      <c r="IF389" s="5"/>
    </row>
    <row r="390" spans="240:240" ht="14.25" customHeight="1">
      <c r="IF390" s="5"/>
    </row>
    <row r="391" spans="240:240" ht="14.25" customHeight="1">
      <c r="IF391" s="5"/>
    </row>
    <row r="392" spans="240:240" ht="14.25" customHeight="1">
      <c r="IF392" s="5"/>
    </row>
    <row r="393" spans="240:240" ht="14.25" customHeight="1">
      <c r="IF393" s="5"/>
    </row>
    <row r="394" spans="240:240" ht="14.25" customHeight="1">
      <c r="IF394" s="5"/>
    </row>
    <row r="395" spans="240:240" ht="14.25" customHeight="1">
      <c r="IF395" s="5"/>
    </row>
    <row r="396" spans="240:240" ht="14.25" customHeight="1">
      <c r="IF396" s="5"/>
    </row>
    <row r="397" spans="240:240" ht="14.25" customHeight="1">
      <c r="IF397" s="5"/>
    </row>
    <row r="398" spans="240:240" ht="14.25" customHeight="1">
      <c r="IF398" s="5"/>
    </row>
    <row r="399" spans="240:240" ht="14.25" customHeight="1">
      <c r="IF399" s="5"/>
    </row>
    <row r="400" spans="240:240" ht="14.25" customHeight="1">
      <c r="IF400" s="5"/>
    </row>
    <row r="401" spans="240:240" ht="14.25" customHeight="1">
      <c r="IF401" s="5"/>
    </row>
    <row r="402" spans="240:240" ht="14.25" customHeight="1">
      <c r="IF402" s="5"/>
    </row>
    <row r="403" spans="240:240" ht="14.25" customHeight="1">
      <c r="IF403" s="5"/>
    </row>
    <row r="404" spans="240:240" ht="14.25" customHeight="1">
      <c r="IF404" s="5"/>
    </row>
    <row r="405" spans="240:240" ht="14.25" customHeight="1">
      <c r="IF405" s="5"/>
    </row>
    <row r="406" spans="240:240" ht="14.25" customHeight="1">
      <c r="IF406" s="5"/>
    </row>
    <row r="407" spans="240:240" ht="14.25" customHeight="1">
      <c r="IF407" s="5"/>
    </row>
    <row r="408" spans="240:240" ht="14.25" customHeight="1">
      <c r="IF408" s="5"/>
    </row>
    <row r="409" spans="240:240" ht="14.25" customHeight="1">
      <c r="IF409" s="5"/>
    </row>
    <row r="410" spans="240:240" ht="14.25" customHeight="1">
      <c r="IF410" s="5"/>
    </row>
    <row r="411" spans="240:240" ht="14.25" customHeight="1">
      <c r="IF411" s="5"/>
    </row>
    <row r="412" spans="240:240" ht="14.25" customHeight="1">
      <c r="IF412" s="5"/>
    </row>
    <row r="413" spans="240:240" ht="14.25" customHeight="1">
      <c r="IF413" s="5"/>
    </row>
    <row r="414" spans="240:240" ht="14.25" customHeight="1">
      <c r="IF414" s="5"/>
    </row>
    <row r="415" spans="240:240" ht="14.25" customHeight="1">
      <c r="IF415" s="5"/>
    </row>
    <row r="416" spans="240:240" ht="14.25" customHeight="1">
      <c r="IF416" s="5"/>
    </row>
    <row r="417" spans="240:240" ht="14.25" customHeight="1">
      <c r="IF417" s="5"/>
    </row>
    <row r="418" spans="240:240" ht="14.25" customHeight="1">
      <c r="IF418" s="5"/>
    </row>
    <row r="419" spans="240:240" ht="14.25" customHeight="1">
      <c r="IF419" s="5"/>
    </row>
    <row r="420" spans="240:240" ht="14.25" customHeight="1">
      <c r="IF420" s="5"/>
    </row>
    <row r="421" spans="240:240" ht="14.25" customHeight="1">
      <c r="IF421" s="5"/>
    </row>
    <row r="422" spans="240:240" ht="14.25" customHeight="1">
      <c r="IF422" s="5"/>
    </row>
    <row r="423" spans="240:240" ht="14.25" customHeight="1">
      <c r="IF423" s="5"/>
    </row>
    <row r="424" spans="240:240" ht="14.25" customHeight="1">
      <c r="IF424" s="5"/>
    </row>
    <row r="425" spans="240:240" ht="14.25" customHeight="1">
      <c r="IF425" s="5"/>
    </row>
    <row r="426" spans="240:240" ht="14.25" customHeight="1">
      <c r="IF426" s="5"/>
    </row>
    <row r="427" spans="240:240" ht="14.25" customHeight="1">
      <c r="IF427" s="5"/>
    </row>
    <row r="428" spans="240:240" ht="14.25" customHeight="1">
      <c r="IF428" s="5"/>
    </row>
    <row r="429" spans="240:240" ht="14.25" customHeight="1">
      <c r="IF429" s="5"/>
    </row>
    <row r="430" spans="240:240" ht="14.25" customHeight="1">
      <c r="IF430" s="5"/>
    </row>
    <row r="431" spans="240:240" ht="14.25" customHeight="1">
      <c r="IF431" s="5"/>
    </row>
    <row r="432" spans="240:240" ht="14.25" customHeight="1">
      <c r="IF432" s="5"/>
    </row>
    <row r="433" spans="240:240" ht="14.25" customHeight="1">
      <c r="IF433" s="5"/>
    </row>
    <row r="434" spans="240:240" ht="14.25" customHeight="1">
      <c r="IF434" s="5"/>
    </row>
    <row r="435" spans="240:240" ht="14.25" customHeight="1">
      <c r="IF435" s="5"/>
    </row>
    <row r="436" spans="240:240" ht="14.25" customHeight="1">
      <c r="IF436" s="5"/>
    </row>
    <row r="437" spans="240:240" ht="14.25" customHeight="1">
      <c r="IF437" s="5"/>
    </row>
    <row r="438" spans="240:240" ht="14.25" customHeight="1">
      <c r="IF438" s="5"/>
    </row>
    <row r="439" spans="240:240" ht="14.25" customHeight="1">
      <c r="IF439" s="5"/>
    </row>
    <row r="440" spans="240:240" ht="14.25" customHeight="1">
      <c r="IF440" s="5"/>
    </row>
    <row r="441" spans="240:240" ht="14.25" customHeight="1">
      <c r="IF441" s="5"/>
    </row>
    <row r="442" spans="240:240" ht="14.25" customHeight="1">
      <c r="IF442" s="5"/>
    </row>
    <row r="443" spans="240:240" ht="14.25" customHeight="1">
      <c r="IF443" s="5"/>
    </row>
    <row r="444" spans="240:240" ht="14.25" customHeight="1">
      <c r="IF444" s="5"/>
    </row>
    <row r="445" spans="240:240" ht="14.25" customHeight="1">
      <c r="IF445" s="5"/>
    </row>
    <row r="446" spans="240:240" ht="14.25" customHeight="1">
      <c r="IF446" s="5"/>
    </row>
    <row r="447" spans="240:240" ht="14.25" customHeight="1">
      <c r="IF447" s="5"/>
    </row>
    <row r="448" spans="240:240" ht="14.25" customHeight="1">
      <c r="IF448" s="5"/>
    </row>
    <row r="449" spans="240:240" ht="14.25" customHeight="1">
      <c r="IF449" s="5"/>
    </row>
    <row r="450" spans="240:240" ht="14.25" customHeight="1">
      <c r="IF450" s="5"/>
    </row>
    <row r="451" spans="240:240" ht="14.25" customHeight="1">
      <c r="IF451" s="5"/>
    </row>
    <row r="452" spans="240:240" ht="14.25" customHeight="1">
      <c r="IF452" s="5"/>
    </row>
    <row r="453" spans="240:240" ht="14.25" customHeight="1">
      <c r="IF453" s="5"/>
    </row>
    <row r="454" spans="240:240" ht="14.25" customHeight="1">
      <c r="IF454" s="5"/>
    </row>
    <row r="455" spans="240:240" ht="14.25" customHeight="1">
      <c r="IF455" s="5"/>
    </row>
    <row r="456" spans="240:240" ht="14.25" customHeight="1">
      <c r="IF456" s="5"/>
    </row>
    <row r="457" spans="240:240" ht="14.25" customHeight="1">
      <c r="IF457" s="5"/>
    </row>
    <row r="458" spans="240:240" ht="14.25" customHeight="1">
      <c r="IF458" s="5"/>
    </row>
    <row r="459" spans="240:240" ht="14.25" customHeight="1">
      <c r="IF459" s="5"/>
    </row>
    <row r="460" spans="240:240" ht="14.25" customHeight="1">
      <c r="IF460" s="5"/>
    </row>
    <row r="461" spans="240:240" ht="14.25" customHeight="1">
      <c r="IF461" s="5"/>
    </row>
    <row r="462" spans="240:240" ht="14.25" customHeight="1">
      <c r="IF462" s="5"/>
    </row>
    <row r="463" spans="240:240" ht="14.25" customHeight="1">
      <c r="IF463" s="5"/>
    </row>
    <row r="464" spans="240:240" ht="14.25" customHeight="1">
      <c r="IF464" s="5"/>
    </row>
    <row r="465" spans="240:240" ht="14.25" customHeight="1">
      <c r="IF465" s="5"/>
    </row>
    <row r="466" spans="240:240" ht="14.25" customHeight="1">
      <c r="IF466" s="5"/>
    </row>
    <row r="467" spans="240:240" ht="14.25" customHeight="1">
      <c r="IF467" s="5"/>
    </row>
    <row r="468" spans="240:240" ht="14.25" customHeight="1">
      <c r="IF468" s="5"/>
    </row>
    <row r="469" spans="240:240" ht="14.25" customHeight="1">
      <c r="IF469" s="5"/>
    </row>
    <row r="470" spans="240:240" ht="14.25" customHeight="1">
      <c r="IF470" s="5"/>
    </row>
    <row r="471" spans="240:240" ht="14.25" customHeight="1">
      <c r="IF471" s="5"/>
    </row>
    <row r="472" spans="240:240" ht="14.25" customHeight="1">
      <c r="IF472" s="5"/>
    </row>
    <row r="473" spans="240:240" ht="14.25" customHeight="1">
      <c r="IF473" s="5"/>
    </row>
    <row r="474" spans="240:240" ht="14.25" customHeight="1">
      <c r="IF474" s="5"/>
    </row>
    <row r="475" spans="240:240" ht="14.25" customHeight="1">
      <c r="IF475" s="5"/>
    </row>
    <row r="476" spans="240:240" ht="14.25" customHeight="1">
      <c r="IF476" s="5"/>
    </row>
    <row r="477" spans="240:240" ht="14.25" customHeight="1">
      <c r="IF477" s="5"/>
    </row>
    <row r="478" spans="240:240" ht="14.25" customHeight="1">
      <c r="IF478" s="5"/>
    </row>
    <row r="479" spans="240:240" ht="14.25" customHeight="1">
      <c r="IF479" s="5"/>
    </row>
    <row r="480" spans="240:240" ht="14.25" customHeight="1">
      <c r="IF480" s="5"/>
    </row>
    <row r="481" spans="240:240" ht="14.25" customHeight="1">
      <c r="IF481" s="5"/>
    </row>
    <row r="482" spans="240:240" ht="14.25" customHeight="1">
      <c r="IF482" s="5"/>
    </row>
    <row r="483" spans="240:240" ht="14.25" customHeight="1">
      <c r="IF483" s="5"/>
    </row>
    <row r="484" spans="240:240" ht="14.25" customHeight="1">
      <c r="IF484" s="5"/>
    </row>
    <row r="485" spans="240:240" ht="14.25" customHeight="1">
      <c r="IF485" s="5"/>
    </row>
    <row r="486" spans="240:240" ht="14.25" customHeight="1">
      <c r="IF486" s="5"/>
    </row>
    <row r="487" spans="240:240" ht="14.25" customHeight="1">
      <c r="IF487" s="5"/>
    </row>
    <row r="488" spans="240:240" ht="14.25" customHeight="1">
      <c r="IF488" s="5"/>
    </row>
    <row r="489" spans="240:240" ht="14.25" customHeight="1">
      <c r="IF489" s="5"/>
    </row>
    <row r="490" spans="240:240" ht="14.25" customHeight="1">
      <c r="IF490" s="5"/>
    </row>
    <row r="491" spans="240:240" ht="14.25" customHeight="1">
      <c r="IF491" s="5"/>
    </row>
    <row r="492" spans="240:240" ht="14.25" customHeight="1">
      <c r="IF492" s="5"/>
    </row>
    <row r="493" spans="240:240" ht="14.25" customHeight="1">
      <c r="IF493" s="5"/>
    </row>
    <row r="494" spans="240:240" ht="14.25" customHeight="1">
      <c r="IF494" s="5"/>
    </row>
    <row r="495" spans="240:240" ht="14.25" customHeight="1">
      <c r="IF495" s="5"/>
    </row>
    <row r="496" spans="240:240" ht="14.25" customHeight="1">
      <c r="IF496" s="5"/>
    </row>
    <row r="497" spans="240:240" ht="14.25" customHeight="1">
      <c r="IF497" s="5"/>
    </row>
    <row r="498" spans="240:240" ht="14.25" customHeight="1">
      <c r="IF498" s="5"/>
    </row>
    <row r="499" spans="240:240" ht="14.25" customHeight="1">
      <c r="IF499" s="5"/>
    </row>
    <row r="500" spans="240:240" ht="14.25" customHeight="1">
      <c r="IF500" s="5"/>
    </row>
    <row r="501" spans="240:240" ht="14.25" customHeight="1">
      <c r="IF501" s="5"/>
    </row>
    <row r="502" spans="240:240" ht="14.25" customHeight="1">
      <c r="IF502" s="5"/>
    </row>
    <row r="503" spans="240:240" ht="14.25" customHeight="1">
      <c r="IF503" s="5"/>
    </row>
    <row r="504" spans="240:240" ht="14.25" customHeight="1">
      <c r="IF504" s="5"/>
    </row>
    <row r="505" spans="240:240" ht="14.25" customHeight="1">
      <c r="IF505" s="5"/>
    </row>
    <row r="506" spans="240:240" ht="14.25" customHeight="1">
      <c r="IF506" s="5"/>
    </row>
    <row r="507" spans="240:240" ht="14.25" customHeight="1">
      <c r="IF507" s="5"/>
    </row>
    <row r="508" spans="240:240" ht="14.25" customHeight="1">
      <c r="IF508" s="5"/>
    </row>
    <row r="509" spans="240:240" ht="14.25" customHeight="1">
      <c r="IF509" s="5"/>
    </row>
    <row r="510" spans="240:240" ht="14.25" customHeight="1">
      <c r="IF510" s="5"/>
    </row>
    <row r="511" spans="240:240" ht="14.25" customHeight="1">
      <c r="IF511" s="5"/>
    </row>
    <row r="512" spans="240:240" ht="14.25" customHeight="1">
      <c r="IF512" s="5"/>
    </row>
    <row r="513" spans="240:240" ht="14.25" customHeight="1">
      <c r="IF513" s="5"/>
    </row>
    <row r="514" spans="240:240" ht="14.25" customHeight="1">
      <c r="IF514" s="5"/>
    </row>
    <row r="515" spans="240:240" ht="14.25" customHeight="1">
      <c r="IF515" s="5"/>
    </row>
    <row r="516" spans="240:240" ht="14.25" customHeight="1">
      <c r="IF516" s="5"/>
    </row>
    <row r="517" spans="240:240" ht="14.25" customHeight="1">
      <c r="IF517" s="5"/>
    </row>
    <row r="518" spans="240:240" ht="14.25" customHeight="1">
      <c r="IF518" s="5"/>
    </row>
    <row r="519" spans="240:240" ht="14.25" customHeight="1">
      <c r="IF519" s="5"/>
    </row>
    <row r="520" spans="240:240" ht="14.25" customHeight="1">
      <c r="IF520" s="5"/>
    </row>
    <row r="521" spans="240:240" ht="14.25" customHeight="1">
      <c r="IF521" s="5"/>
    </row>
    <row r="522" spans="240:240" ht="14.25" customHeight="1">
      <c r="IF522" s="5"/>
    </row>
    <row r="523" spans="240:240" ht="14.25" customHeight="1">
      <c r="IF523" s="5"/>
    </row>
    <row r="524" spans="240:240" ht="14.25" customHeight="1">
      <c r="IF524" s="5"/>
    </row>
    <row r="525" spans="240:240" ht="14.25" customHeight="1">
      <c r="IF525" s="5"/>
    </row>
    <row r="526" spans="240:240" ht="14.25" customHeight="1">
      <c r="IF526" s="5"/>
    </row>
    <row r="527" spans="240:240" ht="14.25" customHeight="1">
      <c r="IF527" s="5"/>
    </row>
    <row r="528" spans="240:240" ht="14.25" customHeight="1">
      <c r="IF528" s="5"/>
    </row>
    <row r="529" spans="240:240" ht="14.25" customHeight="1">
      <c r="IF529" s="5"/>
    </row>
    <row r="530" spans="240:240" ht="14.25" customHeight="1">
      <c r="IF530" s="5"/>
    </row>
    <row r="531" spans="240:240" ht="14.25" customHeight="1">
      <c r="IF531" s="5"/>
    </row>
    <row r="532" spans="240:240" ht="14.25" customHeight="1">
      <c r="IF532" s="5"/>
    </row>
    <row r="533" spans="240:240" ht="14.25" customHeight="1">
      <c r="IF533" s="5"/>
    </row>
    <row r="534" spans="240:240" ht="14.25" customHeight="1">
      <c r="IF534" s="5"/>
    </row>
    <row r="535" spans="240:240" ht="14.25" customHeight="1">
      <c r="IF535" s="5"/>
    </row>
    <row r="536" spans="240:240" ht="14.25" customHeight="1">
      <c r="IF536" s="5"/>
    </row>
    <row r="537" spans="240:240" ht="14.25" customHeight="1">
      <c r="IF537" s="5"/>
    </row>
    <row r="538" spans="240:240" ht="14.25" customHeight="1">
      <c r="IF538" s="5"/>
    </row>
    <row r="539" spans="240:240" ht="14.25" customHeight="1">
      <c r="IF539" s="5"/>
    </row>
    <row r="540" spans="240:240" ht="14.25" customHeight="1">
      <c r="IF540" s="5"/>
    </row>
    <row r="541" spans="240:240" ht="14.25" customHeight="1">
      <c r="IF541" s="5"/>
    </row>
    <row r="542" spans="240:240" ht="14.25" customHeight="1">
      <c r="IF542" s="5"/>
    </row>
    <row r="543" spans="240:240" ht="14.25" customHeight="1">
      <c r="IF543" s="5"/>
    </row>
    <row r="544" spans="240:240" ht="14.25" customHeight="1">
      <c r="IF544" s="5"/>
    </row>
    <row r="545" spans="240:240" ht="14.25" customHeight="1">
      <c r="IF545" s="5"/>
    </row>
    <row r="546" spans="240:240" ht="14.25" customHeight="1">
      <c r="IF546" s="5"/>
    </row>
    <row r="547" spans="240:240" ht="14.25" customHeight="1">
      <c r="IF547" s="5"/>
    </row>
    <row r="548" spans="240:240" ht="14.25" customHeight="1">
      <c r="IF548" s="5"/>
    </row>
    <row r="549" spans="240:240" ht="14.25" customHeight="1">
      <c r="IF549" s="5"/>
    </row>
    <row r="550" spans="240:240" ht="14.25" customHeight="1">
      <c r="IF550" s="5"/>
    </row>
    <row r="551" spans="240:240" ht="14.25" customHeight="1">
      <c r="IF551" s="5"/>
    </row>
    <row r="552" spans="240:240" ht="14.25" customHeight="1">
      <c r="IF552" s="5"/>
    </row>
    <row r="553" spans="240:240" ht="14.25" customHeight="1">
      <c r="IF553" s="5"/>
    </row>
    <row r="554" spans="240:240" ht="14.25" customHeight="1">
      <c r="IF554" s="5"/>
    </row>
    <row r="555" spans="240:240" ht="14.25" customHeight="1">
      <c r="IF555" s="5"/>
    </row>
    <row r="556" spans="240:240" ht="14.25" customHeight="1">
      <c r="IF556" s="5"/>
    </row>
    <row r="557" spans="240:240" ht="14.25" customHeight="1">
      <c r="IF557" s="5"/>
    </row>
    <row r="558" spans="240:240" ht="14.25" customHeight="1">
      <c r="IF558" s="5"/>
    </row>
    <row r="559" spans="240:240" ht="14.25" customHeight="1">
      <c r="IF559" s="5"/>
    </row>
    <row r="560" spans="240:240" ht="14.25" customHeight="1">
      <c r="IF560" s="5"/>
    </row>
    <row r="561" spans="240:240" ht="14.25" customHeight="1">
      <c r="IF561" s="5"/>
    </row>
    <row r="562" spans="240:240" ht="14.25" customHeight="1">
      <c r="IF562" s="5"/>
    </row>
    <row r="563" spans="240:240" ht="14.25" customHeight="1">
      <c r="IF563" s="5"/>
    </row>
    <row r="564" spans="240:240" ht="14.25" customHeight="1">
      <c r="IF564" s="5"/>
    </row>
    <row r="565" spans="240:240" ht="14.25" customHeight="1">
      <c r="IF565" s="5"/>
    </row>
    <row r="566" spans="240:240" ht="14.25" customHeight="1">
      <c r="IF566" s="5"/>
    </row>
    <row r="567" spans="240:240" ht="14.25" customHeight="1">
      <c r="IF567" s="5"/>
    </row>
    <row r="568" spans="240:240" ht="14.25" customHeight="1">
      <c r="IF568" s="5"/>
    </row>
    <row r="569" spans="240:240" ht="14.25" customHeight="1">
      <c r="IF569" s="5"/>
    </row>
    <row r="570" spans="240:240" ht="14.25" customHeight="1">
      <c r="IF570" s="5"/>
    </row>
    <row r="571" spans="240:240" ht="14.25" customHeight="1">
      <c r="IF571" s="5"/>
    </row>
    <row r="572" spans="240:240" ht="14.25" customHeight="1">
      <c r="IF572" s="5"/>
    </row>
    <row r="573" spans="240:240" ht="14.25" customHeight="1">
      <c r="IF573" s="5"/>
    </row>
    <row r="574" spans="240:240" ht="14.25" customHeight="1">
      <c r="IF574" s="5"/>
    </row>
    <row r="575" spans="240:240" ht="14.25" customHeight="1">
      <c r="IF575" s="5"/>
    </row>
    <row r="576" spans="240:240" ht="14.25" customHeight="1">
      <c r="IF576" s="5"/>
    </row>
    <row r="577" spans="240:240" ht="14.25" customHeight="1">
      <c r="IF577" s="5"/>
    </row>
    <row r="578" spans="240:240" ht="14.25" customHeight="1">
      <c r="IF578" s="5"/>
    </row>
    <row r="579" spans="240:240" ht="14.25" customHeight="1">
      <c r="IF579" s="5"/>
    </row>
    <row r="580" spans="240:240" ht="14.25" customHeight="1">
      <c r="IF580" s="5"/>
    </row>
    <row r="581" spans="240:240" ht="14.25" customHeight="1">
      <c r="IF581" s="5"/>
    </row>
    <row r="582" spans="240:240" ht="14.25" customHeight="1">
      <c r="IF582" s="5"/>
    </row>
    <row r="583" spans="240:240" ht="14.25" customHeight="1">
      <c r="IF583" s="5"/>
    </row>
    <row r="584" spans="240:240" ht="14.25" customHeight="1">
      <c r="IF584" s="5"/>
    </row>
    <row r="585" spans="240:240" ht="14.25" customHeight="1">
      <c r="IF585" s="5"/>
    </row>
    <row r="586" spans="240:240" ht="14.25" customHeight="1">
      <c r="IF586" s="5"/>
    </row>
    <row r="587" spans="240:240" ht="14.25" customHeight="1">
      <c r="IF587" s="5"/>
    </row>
    <row r="588" spans="240:240" ht="14.25" customHeight="1">
      <c r="IF588" s="5"/>
    </row>
    <row r="589" spans="240:240" ht="14.25" customHeight="1">
      <c r="IF589" s="5"/>
    </row>
    <row r="590" spans="240:240" ht="14.25" customHeight="1">
      <c r="IF590" s="5"/>
    </row>
    <row r="591" spans="240:240" ht="14.25" customHeight="1">
      <c r="IF591" s="5"/>
    </row>
    <row r="592" spans="240:240" ht="14.25" customHeight="1">
      <c r="IF592" s="5"/>
    </row>
    <row r="593" spans="240:240" ht="14.25" customHeight="1">
      <c r="IF593" s="5"/>
    </row>
    <row r="594" spans="240:240" ht="14.25" customHeight="1">
      <c r="IF594" s="5"/>
    </row>
    <row r="595" spans="240:240" ht="14.25" customHeight="1">
      <c r="IF595" s="5"/>
    </row>
    <row r="596" spans="240:240" ht="14.25" customHeight="1">
      <c r="IF596" s="5"/>
    </row>
    <row r="597" spans="240:240" ht="14.25" customHeight="1">
      <c r="IF597" s="5"/>
    </row>
    <row r="598" spans="240:240" ht="14.25" customHeight="1">
      <c r="IF598" s="5"/>
    </row>
    <row r="599" spans="240:240" ht="14.25" customHeight="1">
      <c r="IF599" s="5"/>
    </row>
    <row r="600" spans="240:240" ht="14.25" customHeight="1">
      <c r="IF600" s="5"/>
    </row>
    <row r="601" spans="240:240" ht="14.25" customHeight="1">
      <c r="IF601" s="5"/>
    </row>
    <row r="602" spans="240:240" ht="14.25" customHeight="1">
      <c r="IF602" s="5"/>
    </row>
    <row r="603" spans="240:240" ht="14.25" customHeight="1">
      <c r="IF603" s="5"/>
    </row>
    <row r="604" spans="240:240" ht="14.25" customHeight="1">
      <c r="IF604" s="5"/>
    </row>
    <row r="605" spans="240:240" ht="14.25" customHeight="1">
      <c r="IF605" s="5"/>
    </row>
    <row r="606" spans="240:240" ht="14.25" customHeight="1">
      <c r="IF606" s="5"/>
    </row>
    <row r="607" spans="240:240" ht="14.25" customHeight="1">
      <c r="IF607" s="5"/>
    </row>
    <row r="608" spans="240:240" ht="14.25" customHeight="1">
      <c r="IF608" s="5"/>
    </row>
    <row r="609" spans="240:240" ht="14.25" customHeight="1">
      <c r="IF609" s="5"/>
    </row>
    <row r="610" spans="240:240" ht="14.25" customHeight="1">
      <c r="IF610" s="5"/>
    </row>
    <row r="611" spans="240:240" ht="14.25" customHeight="1">
      <c r="IF611" s="5"/>
    </row>
    <row r="612" spans="240:240" ht="14.25" customHeight="1">
      <c r="IF612" s="5"/>
    </row>
    <row r="613" spans="240:240" ht="14.25" customHeight="1">
      <c r="IF613" s="5"/>
    </row>
    <row r="614" spans="240:240" ht="14.25" customHeight="1">
      <c r="IF614" s="5"/>
    </row>
    <row r="615" spans="240:240" ht="14.25" customHeight="1">
      <c r="IF615" s="5"/>
    </row>
    <row r="616" spans="240:240" ht="14.25" customHeight="1">
      <c r="IF616" s="5"/>
    </row>
    <row r="617" spans="240:240" ht="14.25" customHeight="1">
      <c r="IF617" s="5"/>
    </row>
    <row r="618" spans="240:240" ht="14.25" customHeight="1">
      <c r="IF618" s="5"/>
    </row>
    <row r="619" spans="240:240" ht="14.25" customHeight="1">
      <c r="IF619" s="5"/>
    </row>
    <row r="620" spans="240:240" ht="14.25" customHeight="1">
      <c r="IF620" s="5"/>
    </row>
    <row r="621" spans="240:240" ht="14.25" customHeight="1">
      <c r="IF621" s="5"/>
    </row>
    <row r="622" spans="240:240" ht="14.25" customHeight="1">
      <c r="IF622" s="5"/>
    </row>
    <row r="623" spans="240:240" ht="14.25" customHeight="1">
      <c r="IF623" s="5"/>
    </row>
    <row r="624" spans="240:240" ht="14.25" customHeight="1">
      <c r="IF624" s="5"/>
    </row>
    <row r="625" spans="240:240" ht="14.25" customHeight="1">
      <c r="IF625" s="5"/>
    </row>
    <row r="626" spans="240:240" ht="14.25" customHeight="1">
      <c r="IF626" s="5"/>
    </row>
    <row r="627" spans="240:240" ht="14.25" customHeight="1">
      <c r="IF627" s="5"/>
    </row>
    <row r="628" spans="240:240" ht="14.25" customHeight="1">
      <c r="IF628" s="5"/>
    </row>
    <row r="629" spans="240:240" ht="14.25" customHeight="1">
      <c r="IF629" s="5"/>
    </row>
    <row r="630" spans="240:240" ht="14.25" customHeight="1">
      <c r="IF630" s="5"/>
    </row>
    <row r="631" spans="240:240" ht="14.25" customHeight="1">
      <c r="IF631" s="5"/>
    </row>
    <row r="632" spans="240:240" ht="14.25" customHeight="1">
      <c r="IF632" s="5"/>
    </row>
    <row r="633" spans="240:240" ht="14.25" customHeight="1">
      <c r="IF633" s="5"/>
    </row>
    <row r="634" spans="240:240" ht="14.25" customHeight="1">
      <c r="IF634" s="5"/>
    </row>
    <row r="635" spans="240:240" ht="14.25" customHeight="1">
      <c r="IF635" s="5"/>
    </row>
    <row r="636" spans="240:240" ht="14.25" customHeight="1">
      <c r="IF636" s="5"/>
    </row>
    <row r="637" spans="240:240" ht="14.25" customHeight="1">
      <c r="IF637" s="5"/>
    </row>
    <row r="638" spans="240:240" ht="14.25" customHeight="1">
      <c r="IF638" s="5"/>
    </row>
    <row r="639" spans="240:240" ht="14.25" customHeight="1">
      <c r="IF639" s="5"/>
    </row>
    <row r="640" spans="240:240" ht="14.25" customHeight="1">
      <c r="IF640" s="5"/>
    </row>
    <row r="641" spans="240:240" ht="14.25" customHeight="1">
      <c r="IF641" s="5"/>
    </row>
    <row r="642" spans="240:240" ht="14.25" customHeight="1">
      <c r="IF642" s="5"/>
    </row>
    <row r="643" spans="240:240" ht="14.25" customHeight="1">
      <c r="IF643" s="5"/>
    </row>
    <row r="644" spans="240:240" ht="14.25" customHeight="1">
      <c r="IF644" s="5"/>
    </row>
    <row r="645" spans="240:240" ht="14.25" customHeight="1">
      <c r="IF645" s="5"/>
    </row>
    <row r="646" spans="240:240" ht="14.25" customHeight="1">
      <c r="IF646" s="5"/>
    </row>
    <row r="647" spans="240:240" ht="14.25" customHeight="1">
      <c r="IF647" s="5"/>
    </row>
    <row r="648" spans="240:240" ht="14.25" customHeight="1">
      <c r="IF648" s="5"/>
    </row>
    <row r="649" spans="240:240" ht="14.25" customHeight="1">
      <c r="IF649" s="5"/>
    </row>
    <row r="650" spans="240:240" ht="14.25" customHeight="1">
      <c r="IF650" s="5"/>
    </row>
    <row r="651" spans="240:240" ht="14.25" customHeight="1">
      <c r="IF651" s="5"/>
    </row>
    <row r="652" spans="240:240" ht="14.25" customHeight="1">
      <c r="IF652" s="5"/>
    </row>
    <row r="653" spans="240:240" ht="14.25" customHeight="1">
      <c r="IF653" s="5"/>
    </row>
    <row r="654" spans="240:240" ht="14.25" customHeight="1">
      <c r="IF654" s="5"/>
    </row>
    <row r="655" spans="240:240" ht="14.25" customHeight="1">
      <c r="IF655" s="5"/>
    </row>
    <row r="656" spans="240:240" ht="14.25" customHeight="1">
      <c r="IF656" s="5"/>
    </row>
    <row r="657" spans="240:240" ht="14.25" customHeight="1">
      <c r="IF657" s="5"/>
    </row>
    <row r="658" spans="240:240" ht="14.25" customHeight="1">
      <c r="IF658" s="5"/>
    </row>
    <row r="659" spans="240:240" ht="14.25" customHeight="1">
      <c r="IF659" s="5"/>
    </row>
    <row r="660" spans="240:240" ht="14.25" customHeight="1">
      <c r="IF660" s="5"/>
    </row>
    <row r="661" spans="240:240" ht="14.25" customHeight="1">
      <c r="IF661" s="5"/>
    </row>
    <row r="662" spans="240:240" ht="14.25" customHeight="1">
      <c r="IF662" s="5"/>
    </row>
    <row r="663" spans="240:240" ht="14.25" customHeight="1">
      <c r="IF663" s="5"/>
    </row>
    <row r="664" spans="240:240" ht="14.25" customHeight="1">
      <c r="IF664" s="5"/>
    </row>
    <row r="665" spans="240:240" ht="14.25" customHeight="1">
      <c r="IF665" s="5"/>
    </row>
    <row r="666" spans="240:240" ht="14.25" customHeight="1">
      <c r="IF666" s="5"/>
    </row>
    <row r="667" spans="240:240" ht="14.25" customHeight="1">
      <c r="IF667" s="5"/>
    </row>
    <row r="668" spans="240:240" ht="14.25" customHeight="1">
      <c r="IF668" s="5"/>
    </row>
    <row r="669" spans="240:240" ht="14.25" customHeight="1">
      <c r="IF669" s="5"/>
    </row>
    <row r="670" spans="240:240" ht="14.25" customHeight="1">
      <c r="IF670" s="5"/>
    </row>
    <row r="671" spans="240:240" ht="14.25" customHeight="1">
      <c r="IF671" s="5"/>
    </row>
    <row r="672" spans="240:240" ht="14.25" customHeight="1">
      <c r="IF672" s="5"/>
    </row>
    <row r="673" spans="240:240" ht="14.25" customHeight="1">
      <c r="IF673" s="5"/>
    </row>
    <row r="674" spans="240:240" ht="14.25" customHeight="1">
      <c r="IF674" s="5"/>
    </row>
    <row r="675" spans="240:240" ht="14.25" customHeight="1">
      <c r="IF675" s="5"/>
    </row>
    <row r="676" spans="240:240" ht="14.25" customHeight="1">
      <c r="IF676" s="5"/>
    </row>
    <row r="677" spans="240:240" ht="14.25" customHeight="1">
      <c r="IF677" s="5"/>
    </row>
    <row r="678" spans="240:240" ht="14.25" customHeight="1">
      <c r="IF678" s="5"/>
    </row>
    <row r="679" spans="240:240" ht="14.25" customHeight="1">
      <c r="IF679" s="5"/>
    </row>
    <row r="680" spans="240:240" ht="14.25" customHeight="1">
      <c r="IF680" s="5"/>
    </row>
    <row r="681" spans="240:240" ht="14.25" customHeight="1">
      <c r="IF681" s="5"/>
    </row>
    <row r="682" spans="240:240" ht="14.25" customHeight="1">
      <c r="IF682" s="5"/>
    </row>
    <row r="683" spans="240:240" ht="14.25" customHeight="1">
      <c r="IF683" s="5"/>
    </row>
    <row r="684" spans="240:240" ht="14.25" customHeight="1">
      <c r="IF684" s="5"/>
    </row>
    <row r="685" spans="240:240" ht="14.25" customHeight="1">
      <c r="IF685" s="5"/>
    </row>
    <row r="686" spans="240:240" ht="14.25" customHeight="1">
      <c r="IF686" s="5"/>
    </row>
    <row r="687" spans="240:240" ht="14.25" customHeight="1">
      <c r="IF687" s="5"/>
    </row>
    <row r="688" spans="240:240" ht="14.25" customHeight="1">
      <c r="IF688" s="5"/>
    </row>
    <row r="689" spans="240:240" ht="14.25" customHeight="1">
      <c r="IF689" s="5"/>
    </row>
    <row r="690" spans="240:240" ht="14.25" customHeight="1">
      <c r="IF690" s="5"/>
    </row>
    <row r="691" spans="240:240" ht="14.25" customHeight="1">
      <c r="IF691" s="5"/>
    </row>
    <row r="692" spans="240:240" ht="14.25" customHeight="1">
      <c r="IF692" s="5"/>
    </row>
    <row r="693" spans="240:240" ht="14.25" customHeight="1">
      <c r="IF693" s="5"/>
    </row>
    <row r="694" spans="240:240" ht="14.25" customHeight="1">
      <c r="IF694" s="5"/>
    </row>
    <row r="695" spans="240:240" ht="14.25" customHeight="1">
      <c r="IF695" s="5"/>
    </row>
    <row r="696" spans="240:240" ht="14.25" customHeight="1">
      <c r="IF696" s="5"/>
    </row>
    <row r="697" spans="240:240" ht="14.25" customHeight="1">
      <c r="IF697" s="5"/>
    </row>
    <row r="698" spans="240:240" ht="14.25" customHeight="1">
      <c r="IF698" s="5"/>
    </row>
    <row r="699" spans="240:240" ht="14.25" customHeight="1">
      <c r="IF699" s="5"/>
    </row>
    <row r="700" spans="240:240" ht="14.25" customHeight="1">
      <c r="IF700" s="5"/>
    </row>
    <row r="701" spans="240:240" ht="14.25" customHeight="1">
      <c r="IF701" s="5"/>
    </row>
    <row r="702" spans="240:240" ht="14.25" customHeight="1">
      <c r="IF702" s="5"/>
    </row>
    <row r="703" spans="240:240" ht="14.25" customHeight="1">
      <c r="IF703" s="5"/>
    </row>
    <row r="704" spans="240:240" ht="14.25" customHeight="1">
      <c r="IF704" s="5"/>
    </row>
    <row r="705" spans="240:240" ht="14.25" customHeight="1">
      <c r="IF705" s="5"/>
    </row>
    <row r="706" spans="240:240" ht="14.25" customHeight="1">
      <c r="IF706" s="5"/>
    </row>
    <row r="707" spans="240:240" ht="14.25" customHeight="1">
      <c r="IF707" s="5"/>
    </row>
    <row r="708" spans="240:240" ht="14.25" customHeight="1">
      <c r="IF708" s="5"/>
    </row>
    <row r="709" spans="240:240" ht="14.25" customHeight="1">
      <c r="IF709" s="5"/>
    </row>
    <row r="710" spans="240:240" ht="14.25" customHeight="1">
      <c r="IF710" s="5"/>
    </row>
    <row r="711" spans="240:240" ht="14.25" customHeight="1">
      <c r="IF711" s="5"/>
    </row>
    <row r="712" spans="240:240" ht="14.25" customHeight="1">
      <c r="IF712" s="5"/>
    </row>
    <row r="713" spans="240:240" ht="14.25" customHeight="1">
      <c r="IF713" s="5"/>
    </row>
    <row r="714" spans="240:240" ht="14.25" customHeight="1">
      <c r="IF714" s="5"/>
    </row>
    <row r="715" spans="240:240" ht="14.25" customHeight="1">
      <c r="IF715" s="5"/>
    </row>
    <row r="716" spans="240:240" ht="14.25" customHeight="1">
      <c r="IF716" s="5"/>
    </row>
    <row r="717" spans="240:240" ht="14.25" customHeight="1">
      <c r="IF717" s="5"/>
    </row>
    <row r="718" spans="240:240" ht="14.25" customHeight="1">
      <c r="IF718" s="5"/>
    </row>
    <row r="719" spans="240:240" ht="14.25" customHeight="1">
      <c r="IF719" s="5"/>
    </row>
    <row r="720" spans="240:240" ht="14.25" customHeight="1">
      <c r="IF720" s="5"/>
    </row>
    <row r="721" spans="240:240" ht="14.25" customHeight="1">
      <c r="IF721" s="5"/>
    </row>
    <row r="722" spans="240:240" ht="14.25" customHeight="1">
      <c r="IF722" s="5"/>
    </row>
    <row r="723" spans="240:240" ht="14.25" customHeight="1">
      <c r="IF723" s="5"/>
    </row>
    <row r="724" spans="240:240" ht="14.25" customHeight="1">
      <c r="IF724" s="5"/>
    </row>
    <row r="725" spans="240:240" ht="14.25" customHeight="1">
      <c r="IF725" s="5"/>
    </row>
    <row r="726" spans="240:240" ht="14.25" customHeight="1">
      <c r="IF726" s="5"/>
    </row>
    <row r="727" spans="240:240" ht="14.25" customHeight="1">
      <c r="IF727" s="5"/>
    </row>
    <row r="728" spans="240:240" ht="14.25" customHeight="1">
      <c r="IF728" s="5"/>
    </row>
    <row r="729" spans="240:240" ht="14.25" customHeight="1">
      <c r="IF729" s="5"/>
    </row>
    <row r="730" spans="240:240" ht="14.25" customHeight="1">
      <c r="IF730" s="5"/>
    </row>
    <row r="731" spans="240:240" ht="14.25" customHeight="1">
      <c r="IF731" s="5"/>
    </row>
    <row r="732" spans="240:240" ht="14.25" customHeight="1">
      <c r="IF732" s="5"/>
    </row>
    <row r="733" spans="240:240" ht="14.25" customHeight="1">
      <c r="IF733" s="5"/>
    </row>
    <row r="734" spans="240:240" ht="14.25" customHeight="1">
      <c r="IF734" s="5"/>
    </row>
    <row r="735" spans="240:240" ht="14.25" customHeight="1">
      <c r="IF735" s="5"/>
    </row>
    <row r="736" spans="240:240" ht="14.25" customHeight="1">
      <c r="IF736" s="5"/>
    </row>
    <row r="737" spans="240:240" ht="14.25" customHeight="1">
      <c r="IF737" s="5"/>
    </row>
    <row r="738" spans="240:240" ht="14.25" customHeight="1">
      <c r="IF738" s="5"/>
    </row>
    <row r="739" spans="240:240" ht="14.25" customHeight="1">
      <c r="IF739" s="5"/>
    </row>
    <row r="740" spans="240:240" ht="14.25" customHeight="1">
      <c r="IF740" s="5"/>
    </row>
    <row r="741" spans="240:240" ht="14.25" customHeight="1">
      <c r="IF741" s="5"/>
    </row>
    <row r="742" spans="240:240" ht="14.25" customHeight="1">
      <c r="IF742" s="5"/>
    </row>
    <row r="743" spans="240:240" ht="14.25" customHeight="1">
      <c r="IF743" s="5"/>
    </row>
    <row r="744" spans="240:240" ht="14.25" customHeight="1">
      <c r="IF744" s="5"/>
    </row>
    <row r="745" spans="240:240" ht="14.25" customHeight="1">
      <c r="IF745" s="5"/>
    </row>
    <row r="746" spans="240:240" ht="14.25" customHeight="1">
      <c r="IF746" s="5"/>
    </row>
    <row r="747" spans="240:240" ht="14.25" customHeight="1">
      <c r="IF747" s="5"/>
    </row>
    <row r="748" spans="240:240" ht="14.25" customHeight="1">
      <c r="IF748" s="5"/>
    </row>
    <row r="749" spans="240:240" ht="14.25" customHeight="1">
      <c r="IF749" s="5"/>
    </row>
    <row r="750" spans="240:240" ht="14.25" customHeight="1">
      <c r="IF750" s="5"/>
    </row>
    <row r="751" spans="240:240" ht="14.25" customHeight="1">
      <c r="IF751" s="5"/>
    </row>
    <row r="752" spans="240:240" ht="14.25" customHeight="1">
      <c r="IF752" s="5"/>
    </row>
    <row r="753" spans="240:240" ht="14.25" customHeight="1">
      <c r="IF753" s="5"/>
    </row>
    <row r="754" spans="240:240" ht="14.25" customHeight="1">
      <c r="IF754" s="5"/>
    </row>
    <row r="755" spans="240:240" ht="14.25" customHeight="1">
      <c r="IF755" s="5"/>
    </row>
    <row r="756" spans="240:240" ht="14.25" customHeight="1">
      <c r="IF756" s="5"/>
    </row>
    <row r="757" spans="240:240" ht="14.25" customHeight="1">
      <c r="IF757" s="5"/>
    </row>
    <row r="758" spans="240:240" ht="14.25" customHeight="1">
      <c r="IF758" s="5"/>
    </row>
    <row r="759" spans="240:240" ht="14.25" customHeight="1">
      <c r="IF759" s="5"/>
    </row>
    <row r="760" spans="240:240" ht="14.25" customHeight="1">
      <c r="IF760" s="5"/>
    </row>
    <row r="761" spans="240:240" ht="14.25" customHeight="1">
      <c r="IF761" s="5"/>
    </row>
    <row r="762" spans="240:240" ht="14.25" customHeight="1">
      <c r="IF762" s="5"/>
    </row>
    <row r="763" spans="240:240" ht="14.25" customHeight="1">
      <c r="IF763" s="5"/>
    </row>
    <row r="764" spans="240:240" ht="14.25" customHeight="1">
      <c r="IF764" s="5"/>
    </row>
    <row r="765" spans="240:240" ht="14.25" customHeight="1">
      <c r="IF765" s="5"/>
    </row>
    <row r="766" spans="240:240" ht="14.25" customHeight="1">
      <c r="IF766" s="5"/>
    </row>
    <row r="767" spans="240:240" ht="14.25" customHeight="1">
      <c r="IF767" s="5"/>
    </row>
    <row r="768" spans="240:240" ht="14.25" customHeight="1">
      <c r="IF768" s="5"/>
    </row>
    <row r="769" spans="240:240" ht="14.25" customHeight="1">
      <c r="IF769" s="5"/>
    </row>
    <row r="770" spans="240:240" ht="14.25" customHeight="1">
      <c r="IF770" s="5"/>
    </row>
    <row r="771" spans="240:240" ht="14.25" customHeight="1">
      <c r="IF771" s="5"/>
    </row>
    <row r="772" spans="240:240" ht="14.25" customHeight="1">
      <c r="IF772" s="5"/>
    </row>
    <row r="773" spans="240:240" ht="14.25" customHeight="1">
      <c r="IF773" s="5"/>
    </row>
    <row r="774" spans="240:240" ht="14.25" customHeight="1">
      <c r="IF774" s="5"/>
    </row>
    <row r="775" spans="240:240" ht="14.25" customHeight="1">
      <c r="IF775" s="5"/>
    </row>
    <row r="776" spans="240:240" ht="14.25" customHeight="1">
      <c r="IF776" s="5"/>
    </row>
    <row r="777" spans="240:240" ht="14.25" customHeight="1">
      <c r="IF777" s="5"/>
    </row>
    <row r="778" spans="240:240" ht="14.25" customHeight="1">
      <c r="IF778" s="5"/>
    </row>
    <row r="779" spans="240:240" ht="14.25" customHeight="1">
      <c r="IF779" s="5"/>
    </row>
    <row r="780" spans="240:240" ht="14.25" customHeight="1">
      <c r="IF780" s="5"/>
    </row>
    <row r="781" spans="240:240" ht="14.25" customHeight="1">
      <c r="IF781" s="5"/>
    </row>
    <row r="782" spans="240:240" ht="14.25" customHeight="1">
      <c r="IF782" s="5"/>
    </row>
    <row r="783" spans="240:240" ht="14.25" customHeight="1">
      <c r="IF783" s="5"/>
    </row>
    <row r="784" spans="240:240" ht="14.25" customHeight="1">
      <c r="IF784" s="5"/>
    </row>
    <row r="785" spans="240:240" ht="14.25" customHeight="1">
      <c r="IF785" s="5"/>
    </row>
    <row r="786" spans="240:240" ht="14.25" customHeight="1">
      <c r="IF786" s="5"/>
    </row>
    <row r="787" spans="240:240" ht="14.25" customHeight="1">
      <c r="IF787" s="5"/>
    </row>
    <row r="788" spans="240:240" ht="14.25" customHeight="1">
      <c r="IF788" s="5"/>
    </row>
    <row r="789" spans="240:240" ht="14.25" customHeight="1">
      <c r="IF789" s="5"/>
    </row>
    <row r="790" spans="240:240" ht="14.25" customHeight="1">
      <c r="IF790" s="5"/>
    </row>
    <row r="791" spans="240:240" ht="14.25" customHeight="1">
      <c r="IF791" s="5"/>
    </row>
    <row r="792" spans="240:240" ht="14.25" customHeight="1">
      <c r="IF792" s="5"/>
    </row>
    <row r="793" spans="240:240" ht="14.25" customHeight="1">
      <c r="IF793" s="5"/>
    </row>
    <row r="794" spans="240:240" ht="14.25" customHeight="1">
      <c r="IF794" s="5"/>
    </row>
    <row r="795" spans="240:240" ht="14.25" customHeight="1">
      <c r="IF795" s="5"/>
    </row>
    <row r="796" spans="240:240" ht="14.25" customHeight="1">
      <c r="IF796" s="5"/>
    </row>
    <row r="797" spans="240:240" ht="14.25" customHeight="1">
      <c r="IF797" s="5"/>
    </row>
    <row r="798" spans="240:240" ht="14.25" customHeight="1">
      <c r="IF798" s="5"/>
    </row>
    <row r="799" spans="240:240" ht="14.25" customHeight="1">
      <c r="IF799" s="5"/>
    </row>
    <row r="800" spans="240:240" ht="14.25" customHeight="1">
      <c r="IF800" s="5"/>
    </row>
    <row r="801" spans="240:240" ht="14.25" customHeight="1">
      <c r="IF801" s="5"/>
    </row>
    <row r="802" spans="240:240" ht="14.25" customHeight="1">
      <c r="IF802" s="5"/>
    </row>
    <row r="803" spans="240:240" ht="14.25" customHeight="1">
      <c r="IF803" s="5"/>
    </row>
    <row r="804" spans="240:240" ht="14.25" customHeight="1">
      <c r="IF804" s="5"/>
    </row>
    <row r="805" spans="240:240" ht="14.25" customHeight="1">
      <c r="IF805" s="5"/>
    </row>
    <row r="806" spans="240:240" ht="14.25" customHeight="1">
      <c r="IF806" s="5"/>
    </row>
    <row r="807" spans="240:240" ht="14.25" customHeight="1">
      <c r="IF807" s="5"/>
    </row>
    <row r="808" spans="240:240" ht="14.25" customHeight="1">
      <c r="IF808" s="5"/>
    </row>
    <row r="809" spans="240:240" ht="14.25" customHeight="1">
      <c r="IF809" s="5"/>
    </row>
    <row r="810" spans="240:240" ht="14.25" customHeight="1">
      <c r="IF810" s="5"/>
    </row>
    <row r="811" spans="240:240" ht="14.25" customHeight="1">
      <c r="IF811" s="5"/>
    </row>
    <row r="812" spans="240:240" ht="14.25" customHeight="1">
      <c r="IF812" s="5"/>
    </row>
    <row r="813" spans="240:240" ht="14.25" customHeight="1">
      <c r="IF813" s="5"/>
    </row>
    <row r="814" spans="240:240" ht="14.25" customHeight="1">
      <c r="IF814" s="5"/>
    </row>
    <row r="815" spans="240:240" ht="14.25" customHeight="1">
      <c r="IF815" s="5"/>
    </row>
    <row r="816" spans="240:240" ht="14.25" customHeight="1">
      <c r="IF816" s="5"/>
    </row>
    <row r="817" spans="240:240" ht="14.25" customHeight="1">
      <c r="IF817" s="5"/>
    </row>
    <row r="818" spans="240:240" ht="14.25" customHeight="1">
      <c r="IF818" s="5"/>
    </row>
    <row r="819" spans="240:240" ht="14.25" customHeight="1">
      <c r="IF819" s="5"/>
    </row>
    <row r="820" spans="240:240" ht="14.25" customHeight="1">
      <c r="IF820" s="5"/>
    </row>
    <row r="821" spans="240:240" ht="14.25" customHeight="1">
      <c r="IF821" s="5"/>
    </row>
    <row r="822" spans="240:240" ht="14.25" customHeight="1">
      <c r="IF822" s="5"/>
    </row>
    <row r="823" spans="240:240" ht="14.25" customHeight="1">
      <c r="IF823" s="5"/>
    </row>
    <row r="824" spans="240:240" ht="14.25" customHeight="1">
      <c r="IF824" s="5"/>
    </row>
    <row r="825" spans="240:240" ht="14.25" customHeight="1">
      <c r="IF825" s="5"/>
    </row>
    <row r="826" spans="240:240" ht="14.25" customHeight="1">
      <c r="IF826" s="5"/>
    </row>
    <row r="827" spans="240:240" ht="14.25" customHeight="1">
      <c r="IF827" s="5"/>
    </row>
    <row r="828" spans="240:240" ht="14.25" customHeight="1">
      <c r="IF828" s="5"/>
    </row>
    <row r="829" spans="240:240" ht="14.25" customHeight="1">
      <c r="IF829" s="5"/>
    </row>
    <row r="830" spans="240:240" ht="14.25" customHeight="1">
      <c r="IF830" s="5"/>
    </row>
    <row r="831" spans="240:240" ht="14.25" customHeight="1">
      <c r="IF831" s="5"/>
    </row>
    <row r="832" spans="240:240" ht="14.25" customHeight="1">
      <c r="IF832" s="5"/>
    </row>
    <row r="833" spans="240:240" ht="14.25" customHeight="1">
      <c r="IF833" s="5"/>
    </row>
    <row r="834" spans="240:240" ht="14.25" customHeight="1">
      <c r="IF834" s="5"/>
    </row>
    <row r="835" spans="240:240" ht="14.25" customHeight="1">
      <c r="IF835" s="5"/>
    </row>
    <row r="836" spans="240:240" ht="14.25" customHeight="1">
      <c r="IF836" s="5"/>
    </row>
    <row r="837" spans="240:240" ht="14.25" customHeight="1">
      <c r="IF837" s="5"/>
    </row>
    <row r="838" spans="240:240" ht="14.25" customHeight="1">
      <c r="IF838" s="5"/>
    </row>
    <row r="839" spans="240:240" ht="14.25" customHeight="1">
      <c r="IF839" s="5"/>
    </row>
    <row r="840" spans="240:240" ht="14.25" customHeight="1">
      <c r="IF840" s="5"/>
    </row>
    <row r="841" spans="240:240" ht="14.25" customHeight="1">
      <c r="IF841" s="5"/>
    </row>
    <row r="842" spans="240:240" ht="14.25" customHeight="1">
      <c r="IF842" s="5"/>
    </row>
    <row r="843" spans="240:240" ht="14.25" customHeight="1">
      <c r="IF843" s="5"/>
    </row>
    <row r="844" spans="240:240" ht="14.25" customHeight="1">
      <c r="IF844" s="5"/>
    </row>
    <row r="845" spans="240:240" ht="14.25" customHeight="1">
      <c r="IF845" s="5"/>
    </row>
    <row r="846" spans="240:240" ht="14.25" customHeight="1">
      <c r="IF846" s="5"/>
    </row>
    <row r="847" spans="240:240" ht="14.25" customHeight="1">
      <c r="IF847" s="5"/>
    </row>
    <row r="848" spans="240:240" ht="14.25" customHeight="1">
      <c r="IF848" s="5"/>
    </row>
    <row r="849" spans="240:240" ht="14.25" customHeight="1">
      <c r="IF849" s="5"/>
    </row>
    <row r="850" spans="240:240" ht="14.25" customHeight="1">
      <c r="IF850" s="5"/>
    </row>
    <row r="851" spans="240:240" ht="14.25" customHeight="1">
      <c r="IF851" s="5"/>
    </row>
    <row r="852" spans="240:240" ht="14.25" customHeight="1">
      <c r="IF852" s="5"/>
    </row>
    <row r="853" spans="240:240" ht="14.25" customHeight="1">
      <c r="IF853" s="5"/>
    </row>
    <row r="854" spans="240:240" ht="14.25" customHeight="1">
      <c r="IF854" s="5"/>
    </row>
    <row r="855" spans="240:240" ht="14.25" customHeight="1">
      <c r="IF855" s="5"/>
    </row>
    <row r="856" spans="240:240" ht="14.25" customHeight="1">
      <c r="IF856" s="5"/>
    </row>
    <row r="857" spans="240:240" ht="14.25" customHeight="1">
      <c r="IF857" s="5"/>
    </row>
    <row r="858" spans="240:240" ht="14.25" customHeight="1">
      <c r="IF858" s="5"/>
    </row>
    <row r="859" spans="240:240" ht="14.25" customHeight="1">
      <c r="IF859" s="5"/>
    </row>
    <row r="860" spans="240:240" ht="14.25" customHeight="1">
      <c r="IF860" s="5"/>
    </row>
    <row r="861" spans="240:240" ht="14.25" customHeight="1">
      <c r="IF861" s="5"/>
    </row>
    <row r="862" spans="240:240" ht="14.25" customHeight="1">
      <c r="IF862" s="5"/>
    </row>
    <row r="863" spans="240:240" ht="14.25" customHeight="1">
      <c r="IF863" s="5"/>
    </row>
    <row r="864" spans="240:240" ht="14.25" customHeight="1">
      <c r="IF864" s="5"/>
    </row>
    <row r="865" spans="240:240" ht="14.25" customHeight="1">
      <c r="IF865" s="5"/>
    </row>
    <row r="866" spans="240:240" ht="14.25" customHeight="1">
      <c r="IF866" s="5"/>
    </row>
    <row r="867" spans="240:240" ht="14.25" customHeight="1">
      <c r="IF867" s="5"/>
    </row>
    <row r="868" spans="240:240" ht="14.25" customHeight="1">
      <c r="IF868" s="5"/>
    </row>
    <row r="869" spans="240:240" ht="14.25" customHeight="1">
      <c r="IF869" s="5"/>
    </row>
    <row r="870" spans="240:240" ht="14.25" customHeight="1">
      <c r="IF870" s="5"/>
    </row>
    <row r="871" spans="240:240" ht="14.25" customHeight="1">
      <c r="IF871" s="5"/>
    </row>
    <row r="872" spans="240:240" ht="14.25" customHeight="1">
      <c r="IF872" s="5"/>
    </row>
    <row r="873" spans="240:240" ht="14.25" customHeight="1">
      <c r="IF873" s="5"/>
    </row>
    <row r="874" spans="240:240" ht="14.25" customHeight="1">
      <c r="IF874" s="5"/>
    </row>
    <row r="875" spans="240:240" ht="14.25" customHeight="1">
      <c r="IF875" s="5"/>
    </row>
    <row r="876" spans="240:240" ht="14.25" customHeight="1">
      <c r="IF876" s="5"/>
    </row>
    <row r="877" spans="240:240" ht="14.25" customHeight="1">
      <c r="IF877" s="5"/>
    </row>
    <row r="878" spans="240:240" ht="14.25" customHeight="1">
      <c r="IF878" s="5"/>
    </row>
    <row r="879" spans="240:240" ht="14.25" customHeight="1">
      <c r="IF879" s="5"/>
    </row>
    <row r="880" spans="240:240" ht="14.25" customHeight="1">
      <c r="IF880" s="5"/>
    </row>
    <row r="881" spans="240:240" ht="14.25" customHeight="1">
      <c r="IF881" s="5"/>
    </row>
    <row r="882" spans="240:240" ht="14.25" customHeight="1">
      <c r="IF882" s="5"/>
    </row>
    <row r="883" spans="240:240" ht="14.25" customHeight="1">
      <c r="IF883" s="5"/>
    </row>
    <row r="884" spans="240:240" ht="14.25" customHeight="1">
      <c r="IF884" s="5"/>
    </row>
    <row r="885" spans="240:240" ht="14.25" customHeight="1">
      <c r="IF885" s="5"/>
    </row>
    <row r="886" spans="240:240" ht="14.25" customHeight="1">
      <c r="IF886" s="5"/>
    </row>
    <row r="887" spans="240:240" ht="14.25" customHeight="1">
      <c r="IF887" s="5"/>
    </row>
    <row r="888" spans="240:240" ht="14.25" customHeight="1">
      <c r="IF888" s="5"/>
    </row>
    <row r="889" spans="240:240" ht="14.25" customHeight="1">
      <c r="IF889" s="5"/>
    </row>
    <row r="890" spans="240:240" ht="14.25" customHeight="1">
      <c r="IF890" s="5"/>
    </row>
    <row r="891" spans="240:240" ht="14.25" customHeight="1">
      <c r="IF891" s="5"/>
    </row>
    <row r="892" spans="240:240" ht="14.25" customHeight="1">
      <c r="IF892" s="5"/>
    </row>
    <row r="893" spans="240:240" ht="14.25" customHeight="1">
      <c r="IF893" s="5"/>
    </row>
    <row r="894" spans="240:240" ht="14.25" customHeight="1">
      <c r="IF894" s="5"/>
    </row>
    <row r="895" spans="240:240" ht="14.25" customHeight="1">
      <c r="IF895" s="5"/>
    </row>
    <row r="896" spans="240:240" ht="14.25" customHeight="1">
      <c r="IF896" s="5"/>
    </row>
    <row r="897" spans="240:240" ht="14.25" customHeight="1">
      <c r="IF897" s="5"/>
    </row>
    <row r="898" spans="240:240" ht="14.25" customHeight="1">
      <c r="IF898" s="5"/>
    </row>
    <row r="899" spans="240:240" ht="14.25" customHeight="1">
      <c r="IF899" s="5"/>
    </row>
    <row r="900" spans="240:240" ht="14.25" customHeight="1">
      <c r="IF900" s="5"/>
    </row>
    <row r="901" spans="240:240" ht="14.25" customHeight="1">
      <c r="IF901" s="5"/>
    </row>
    <row r="902" spans="240:240" ht="14.25" customHeight="1">
      <c r="IF902" s="5"/>
    </row>
    <row r="903" spans="240:240" ht="14.25" customHeight="1">
      <c r="IF903" s="5"/>
    </row>
    <row r="904" spans="240:240" ht="14.25" customHeight="1">
      <c r="IF904" s="5"/>
    </row>
    <row r="905" spans="240:240" ht="14.25" customHeight="1">
      <c r="IF905" s="5"/>
    </row>
    <row r="906" spans="240:240" ht="14.25" customHeight="1">
      <c r="IF906" s="5"/>
    </row>
    <row r="907" spans="240:240" ht="14.25" customHeight="1">
      <c r="IF907" s="5"/>
    </row>
    <row r="908" spans="240:240" ht="14.25" customHeight="1">
      <c r="IF908" s="5"/>
    </row>
    <row r="909" spans="240:240" ht="14.25" customHeight="1">
      <c r="IF909" s="5"/>
    </row>
    <row r="910" spans="240:240" ht="14.25" customHeight="1">
      <c r="IF910" s="5"/>
    </row>
    <row r="911" spans="240:240" ht="14.25" customHeight="1">
      <c r="IF911" s="5"/>
    </row>
    <row r="912" spans="240:240" ht="14.25" customHeight="1">
      <c r="IF912" s="5"/>
    </row>
    <row r="913" spans="240:240" ht="14.25" customHeight="1">
      <c r="IF913" s="5"/>
    </row>
    <row r="914" spans="240:240" ht="14.25" customHeight="1">
      <c r="IF914" s="5"/>
    </row>
    <row r="915" spans="240:240" ht="14.25" customHeight="1">
      <c r="IF915" s="5"/>
    </row>
    <row r="916" spans="240:240" ht="14.25" customHeight="1">
      <c r="IF916" s="5"/>
    </row>
    <row r="917" spans="240:240" ht="14.25" customHeight="1">
      <c r="IF917" s="5"/>
    </row>
    <row r="918" spans="240:240" ht="14.25" customHeight="1">
      <c r="IF918" s="5"/>
    </row>
    <row r="919" spans="240:240" ht="14.25" customHeight="1">
      <c r="IF919" s="5"/>
    </row>
    <row r="920" spans="240:240" ht="14.25" customHeight="1">
      <c r="IF920" s="5"/>
    </row>
    <row r="921" spans="240:240" ht="14.25" customHeight="1">
      <c r="IF921" s="5"/>
    </row>
    <row r="922" spans="240:240" ht="14.25" customHeight="1">
      <c r="IF922" s="5"/>
    </row>
    <row r="923" spans="240:240" ht="14.25" customHeight="1">
      <c r="IF923" s="5"/>
    </row>
    <row r="924" spans="240:240" ht="14.25" customHeight="1">
      <c r="IF924" s="5"/>
    </row>
    <row r="925" spans="240:240" ht="14.25" customHeight="1">
      <c r="IF925" s="5"/>
    </row>
    <row r="926" spans="240:240" ht="14.25" customHeight="1">
      <c r="IF926" s="5"/>
    </row>
    <row r="927" spans="240:240" ht="14.25" customHeight="1">
      <c r="IF927" s="5"/>
    </row>
    <row r="928" spans="240:240" ht="14.25" customHeight="1">
      <c r="IF928" s="5"/>
    </row>
    <row r="929" spans="240:240" ht="14.25" customHeight="1">
      <c r="IF929" s="5"/>
    </row>
    <row r="930" spans="240:240" ht="14.25" customHeight="1">
      <c r="IF930" s="5"/>
    </row>
    <row r="931" spans="240:240" ht="14.25" customHeight="1">
      <c r="IF931" s="5"/>
    </row>
    <row r="932" spans="240:240" ht="14.25" customHeight="1">
      <c r="IF932" s="5"/>
    </row>
    <row r="933" spans="240:240" ht="14.25" customHeight="1">
      <c r="IF933" s="5"/>
    </row>
    <row r="934" spans="240:240" ht="14.25" customHeight="1">
      <c r="IF934" s="5"/>
    </row>
    <row r="935" spans="240:240" ht="14.25" customHeight="1">
      <c r="IF935" s="5"/>
    </row>
    <row r="936" spans="240:240" ht="14.25" customHeight="1">
      <c r="IF936" s="5"/>
    </row>
    <row r="937" spans="240:240" ht="14.25" customHeight="1">
      <c r="IF937" s="5"/>
    </row>
    <row r="938" spans="240:240" ht="14.25" customHeight="1">
      <c r="IF938" s="5"/>
    </row>
    <row r="939" spans="240:240" ht="14.25" customHeight="1">
      <c r="IF939" s="5"/>
    </row>
    <row r="940" spans="240:240" ht="14.25" customHeight="1">
      <c r="IF940" s="5"/>
    </row>
    <row r="941" spans="240:240" ht="14.25" customHeight="1">
      <c r="IF941" s="5"/>
    </row>
    <row r="942" spans="240:240" ht="14.25" customHeight="1">
      <c r="IF942" s="5"/>
    </row>
    <row r="943" spans="240:240" ht="14.25" customHeight="1">
      <c r="IF943" s="5"/>
    </row>
    <row r="944" spans="240:240" ht="14.25" customHeight="1">
      <c r="IF944" s="5"/>
    </row>
    <row r="945" spans="240:240" ht="14.25" customHeight="1">
      <c r="IF945" s="5"/>
    </row>
    <row r="946" spans="240:240" ht="14.25" customHeight="1">
      <c r="IF946" s="5"/>
    </row>
    <row r="947" spans="240:240" ht="14.25" customHeight="1">
      <c r="IF947" s="5"/>
    </row>
    <row r="948" spans="240:240" ht="14.25" customHeight="1">
      <c r="IF948" s="5"/>
    </row>
    <row r="949" spans="240:240" ht="14.25" customHeight="1">
      <c r="IF949" s="5"/>
    </row>
    <row r="950" spans="240:240" ht="14.25" customHeight="1">
      <c r="IF950" s="5"/>
    </row>
    <row r="951" spans="240:240" ht="14.25" customHeight="1">
      <c r="IF951" s="5"/>
    </row>
    <row r="952" spans="240:240" ht="14.25" customHeight="1">
      <c r="IF952" s="5"/>
    </row>
    <row r="953" spans="240:240" ht="14.25" customHeight="1">
      <c r="IF953" s="5"/>
    </row>
    <row r="954" spans="240:240" ht="14.25" customHeight="1">
      <c r="IF954" s="5"/>
    </row>
    <row r="955" spans="240:240" ht="14.25" customHeight="1">
      <c r="IF955" s="5"/>
    </row>
    <row r="956" spans="240:240" ht="14.25" customHeight="1">
      <c r="IF956" s="5"/>
    </row>
    <row r="957" spans="240:240" ht="14.25" customHeight="1">
      <c r="IF957" s="5"/>
    </row>
    <row r="958" spans="240:240" ht="14.25" customHeight="1">
      <c r="IF958" s="5"/>
    </row>
    <row r="959" spans="240:240" ht="14.25" customHeight="1">
      <c r="IF959" s="5"/>
    </row>
    <row r="960" spans="240:240" ht="14.25" customHeight="1">
      <c r="IF960" s="5"/>
    </row>
    <row r="961" spans="240:240" ht="14.25" customHeight="1">
      <c r="IF961" s="5"/>
    </row>
    <row r="962" spans="240:240" ht="14.25" customHeight="1">
      <c r="IF962" s="5"/>
    </row>
    <row r="963" spans="240:240" ht="14.25" customHeight="1">
      <c r="IF963" s="5"/>
    </row>
    <row r="964" spans="240:240" ht="14.25" customHeight="1">
      <c r="IF964" s="5"/>
    </row>
    <row r="965" spans="240:240" ht="14.25" customHeight="1">
      <c r="IF965" s="5"/>
    </row>
    <row r="966" spans="240:240" ht="14.25" customHeight="1">
      <c r="IF966" s="5"/>
    </row>
    <row r="967" spans="240:240" ht="14.25" customHeight="1">
      <c r="IF967" s="5"/>
    </row>
    <row r="968" spans="240:240" ht="14.25" customHeight="1">
      <c r="IF968" s="5"/>
    </row>
    <row r="969" spans="240:240" ht="14.25" customHeight="1">
      <c r="IF969" s="5"/>
    </row>
    <row r="970" spans="240:240" ht="14.25" customHeight="1">
      <c r="IF970" s="5"/>
    </row>
    <row r="971" spans="240:240" ht="14.25" customHeight="1">
      <c r="IF971" s="5"/>
    </row>
    <row r="972" spans="240:240" ht="14.25" customHeight="1">
      <c r="IF972" s="5"/>
    </row>
    <row r="973" spans="240:240" ht="14.25" customHeight="1">
      <c r="IF973" s="5"/>
    </row>
    <row r="974" spans="240:240" ht="14.25" customHeight="1">
      <c r="IF974" s="5"/>
    </row>
    <row r="975" spans="240:240" ht="14.25" customHeight="1">
      <c r="IF975" s="5"/>
    </row>
    <row r="976" spans="240:240" ht="14.25" customHeight="1">
      <c r="IF976" s="5"/>
    </row>
    <row r="977" spans="240:240" ht="14.25" customHeight="1">
      <c r="IF977" s="5"/>
    </row>
    <row r="978" spans="240:240" ht="14.25" customHeight="1">
      <c r="IF978" s="5"/>
    </row>
    <row r="979" spans="240:240" ht="14.25" customHeight="1">
      <c r="IF979" s="5"/>
    </row>
    <row r="980" spans="240:240" ht="14.25" customHeight="1">
      <c r="IF980" s="5"/>
    </row>
    <row r="981" spans="240:240" ht="14.25" customHeight="1">
      <c r="IF981" s="5"/>
    </row>
    <row r="982" spans="240:240" ht="14.25" customHeight="1">
      <c r="IF982" s="5"/>
    </row>
    <row r="983" spans="240:240" ht="14.25" customHeight="1">
      <c r="IF983" s="5"/>
    </row>
    <row r="984" spans="240:240" ht="14.25" customHeight="1">
      <c r="IF984" s="5"/>
    </row>
    <row r="985" spans="240:240" ht="14.25" customHeight="1">
      <c r="IF985" s="5"/>
    </row>
    <row r="986" spans="240:240" ht="14.25" customHeight="1">
      <c r="IF986" s="5"/>
    </row>
    <row r="987" spans="240:240" ht="14.25" customHeight="1">
      <c r="IF987" s="5"/>
    </row>
    <row r="988" spans="240:240" ht="14.25" customHeight="1">
      <c r="IF988" s="5"/>
    </row>
    <row r="989" spans="240:240" ht="14.25" customHeight="1">
      <c r="IF989" s="5"/>
    </row>
    <row r="990" spans="240:240" ht="14.25" customHeight="1">
      <c r="IF990" s="5"/>
    </row>
    <row r="991" spans="240:240" ht="14.25" customHeight="1">
      <c r="IF991" s="5"/>
    </row>
    <row r="992" spans="240:240" ht="14.25" customHeight="1">
      <c r="IF992" s="5"/>
    </row>
    <row r="993" spans="240:240" ht="14.25" customHeight="1">
      <c r="IF993" s="5"/>
    </row>
    <row r="994" spans="240:240" ht="14.25" customHeight="1">
      <c r="IF994" s="5"/>
    </row>
    <row r="995" spans="240:240" ht="14.25" customHeight="1">
      <c r="IF995" s="5"/>
    </row>
    <row r="996" spans="240:240" ht="14.25" customHeight="1">
      <c r="IF996" s="5"/>
    </row>
    <row r="997" spans="240:240" ht="14.25" customHeight="1">
      <c r="IF997" s="5"/>
    </row>
    <row r="998" spans="240:240" ht="14.25" customHeight="1">
      <c r="IF998" s="5"/>
    </row>
    <row r="999" spans="240:240" ht="14.25" customHeight="1">
      <c r="IF999" s="5"/>
    </row>
    <row r="1000" spans="240:240" ht="14.25" customHeight="1">
      <c r="IF1000" s="5"/>
    </row>
    <row r="1001" spans="240:240" ht="14.25" customHeight="1">
      <c r="IF1001" s="5"/>
    </row>
    <row r="1002" spans="240:240" ht="14.25" customHeight="1">
      <c r="IF1002" s="5"/>
    </row>
    <row r="1003" spans="240:240" ht="14.25" customHeight="1">
      <c r="IF1003" s="5"/>
    </row>
    <row r="1004" spans="240:240" ht="14.25" customHeight="1">
      <c r="IF1004" s="5"/>
    </row>
    <row r="1005" spans="240:240" ht="14.25" customHeight="1">
      <c r="IF1005" s="5"/>
    </row>
    <row r="1006" spans="240:240" ht="14.25" customHeight="1">
      <c r="IF1006" s="5"/>
    </row>
    <row r="1007" spans="240:240" ht="14.25" customHeight="1">
      <c r="IF1007" s="5"/>
    </row>
    <row r="1008" spans="240:240" ht="14.25" customHeight="1">
      <c r="IF1008" s="5"/>
    </row>
    <row r="1009" spans="240:240" ht="14.25" customHeight="1">
      <c r="IF1009" s="5"/>
    </row>
    <row r="1010" spans="240:240" ht="14.25" customHeight="1">
      <c r="IF1010" s="5"/>
    </row>
    <row r="1011" spans="240:240" ht="14.25" customHeight="1">
      <c r="IF1011" s="5"/>
    </row>
    <row r="1012" spans="240:240" ht="14.25" customHeight="1">
      <c r="IF1012" s="5"/>
    </row>
    <row r="1013" spans="240:240" ht="14.25" customHeight="1">
      <c r="IF1013" s="5"/>
    </row>
    <row r="1014" spans="240:240" ht="14.25" customHeight="1">
      <c r="IF1014" s="5"/>
    </row>
    <row r="1015" spans="240:240" ht="14.25" customHeight="1">
      <c r="IF1015" s="5"/>
    </row>
    <row r="1016" spans="240:240" ht="14.25" customHeight="1">
      <c r="IF1016" s="5"/>
    </row>
    <row r="1017" spans="240:240" ht="14.25" customHeight="1">
      <c r="IF1017" s="5"/>
    </row>
    <row r="1018" spans="240:240" ht="14.25" customHeight="1">
      <c r="IF1018" s="5"/>
    </row>
    <row r="1019" spans="240:240" ht="14.25" customHeight="1">
      <c r="IF1019" s="5"/>
    </row>
    <row r="1020" spans="240:240" ht="14.25" customHeight="1">
      <c r="IF1020" s="5"/>
    </row>
    <row r="1021" spans="240:240" ht="14.25" customHeight="1">
      <c r="IF1021" s="5"/>
    </row>
    <row r="1022" spans="240:240" ht="14.25" customHeight="1">
      <c r="IF1022" s="5"/>
    </row>
    <row r="1023" spans="240:240" ht="14.25" customHeight="1">
      <c r="IF1023" s="5"/>
    </row>
    <row r="1024" spans="240:240" ht="14.25" customHeight="1">
      <c r="IF1024" s="5"/>
    </row>
    <row r="1025" spans="240:240" ht="14.25" customHeight="1">
      <c r="IF1025" s="5"/>
    </row>
    <row r="1026" spans="240:240" ht="14.25" customHeight="1">
      <c r="IF1026" s="5"/>
    </row>
    <row r="1027" spans="240:240" ht="14.25" customHeight="1">
      <c r="IF1027" s="5"/>
    </row>
    <row r="1028" spans="240:240" ht="14.25" customHeight="1">
      <c r="IF1028" s="5"/>
    </row>
    <row r="1029" spans="240:240" ht="14.25" customHeight="1">
      <c r="IF1029" s="5"/>
    </row>
    <row r="1030" spans="240:240" ht="14.25" customHeight="1">
      <c r="IF1030" s="5"/>
    </row>
    <row r="1031" spans="240:240" ht="14.25" customHeight="1">
      <c r="IF1031" s="5"/>
    </row>
    <row r="1032" spans="240:240" ht="14.25" customHeight="1">
      <c r="IF1032" s="5"/>
    </row>
    <row r="1033" spans="240:240" ht="14.25" customHeight="1">
      <c r="IF1033" s="5"/>
    </row>
    <row r="1034" spans="240:240" ht="14.25" customHeight="1">
      <c r="IF1034" s="5"/>
    </row>
    <row r="1035" spans="240:240" ht="14.25" customHeight="1">
      <c r="IF1035" s="5"/>
    </row>
    <row r="1036" spans="240:240" ht="14.25" customHeight="1">
      <c r="IF1036" s="5"/>
    </row>
    <row r="1037" spans="240:240" ht="14.25" customHeight="1">
      <c r="IF1037" s="5"/>
    </row>
    <row r="1038" spans="240:240" ht="14.25" customHeight="1">
      <c r="IF1038" s="5"/>
    </row>
    <row r="1039" spans="240:240" ht="14.25" customHeight="1">
      <c r="IF1039" s="5"/>
    </row>
    <row r="1040" spans="240:240" ht="14.25" customHeight="1">
      <c r="IF1040" s="5"/>
    </row>
    <row r="1041" spans="240:240" ht="14.25" customHeight="1">
      <c r="IF1041" s="5"/>
    </row>
    <row r="1042" spans="240:240" ht="14.25" customHeight="1">
      <c r="IF1042" s="5"/>
    </row>
    <row r="1043" spans="240:240" ht="14.25" customHeight="1">
      <c r="IF1043" s="5"/>
    </row>
    <row r="1044" spans="240:240" ht="14.25" customHeight="1">
      <c r="IF1044" s="5"/>
    </row>
    <row r="1045" spans="240:240" ht="14.25" customHeight="1">
      <c r="IF1045" s="5"/>
    </row>
    <row r="1046" spans="240:240" ht="14.25" customHeight="1">
      <c r="IF1046" s="5"/>
    </row>
    <row r="1047" spans="240:240" ht="14.25" customHeight="1">
      <c r="IF1047" s="5"/>
    </row>
    <row r="1048" spans="240:240" ht="14.25" customHeight="1">
      <c r="IF1048" s="5"/>
    </row>
    <row r="1049" spans="240:240" ht="14.25" customHeight="1">
      <c r="IF1049" s="5"/>
    </row>
    <row r="1050" spans="240:240" ht="14.25" customHeight="1">
      <c r="IF1050" s="5"/>
    </row>
    <row r="1051" spans="240:240" ht="14.25" customHeight="1">
      <c r="IF1051" s="5"/>
    </row>
    <row r="1052" spans="240:240" ht="14.25" customHeight="1">
      <c r="IF1052" s="5"/>
    </row>
    <row r="1053" spans="240:240" ht="14.25" customHeight="1">
      <c r="IF1053" s="5"/>
    </row>
    <row r="1054" spans="240:240" ht="14.25" customHeight="1">
      <c r="IF1054" s="5"/>
    </row>
    <row r="1055" spans="240:240" ht="14.25" customHeight="1">
      <c r="IF1055" s="5"/>
    </row>
    <row r="1056" spans="240:240" ht="14.25" customHeight="1">
      <c r="IF1056" s="5"/>
    </row>
    <row r="1057" spans="240:240" ht="14.25" customHeight="1">
      <c r="IF1057" s="5"/>
    </row>
    <row r="1058" spans="240:240" ht="14.25" customHeight="1">
      <c r="IF1058" s="5"/>
    </row>
    <row r="1059" spans="240:240" ht="14.25" customHeight="1">
      <c r="IF1059" s="5"/>
    </row>
    <row r="1060" spans="240:240" ht="14.25" customHeight="1">
      <c r="IF1060" s="5"/>
    </row>
    <row r="1061" spans="240:240" ht="14.25" customHeight="1">
      <c r="IF1061" s="5"/>
    </row>
    <row r="1062" spans="240:240" ht="14.25" customHeight="1">
      <c r="IF1062" s="5"/>
    </row>
    <row r="1063" spans="240:240" ht="14.25" customHeight="1">
      <c r="IF1063" s="5"/>
    </row>
    <row r="1064" spans="240:240" ht="14.25" customHeight="1">
      <c r="IF1064" s="5"/>
    </row>
    <row r="1065" spans="240:240" ht="14.25" customHeight="1">
      <c r="IF1065" s="5"/>
    </row>
    <row r="1066" spans="240:240" ht="14.25" customHeight="1">
      <c r="IF1066" s="5"/>
    </row>
    <row r="1067" spans="240:240" ht="14.25" customHeight="1">
      <c r="IF1067" s="5"/>
    </row>
    <row r="1068" spans="240:240" ht="14.25" customHeight="1">
      <c r="IF1068" s="5"/>
    </row>
    <row r="1069" spans="240:240" ht="14.25" customHeight="1">
      <c r="IF1069" s="5"/>
    </row>
    <row r="1070" spans="240:240" ht="14.25" customHeight="1">
      <c r="IF1070" s="5"/>
    </row>
    <row r="1071" spans="240:240" ht="14.25" customHeight="1">
      <c r="IF1071" s="5"/>
    </row>
    <row r="1072" spans="240:240" ht="14.25" customHeight="1">
      <c r="IF1072" s="5"/>
    </row>
    <row r="1073" spans="240:240" ht="14.25" customHeight="1">
      <c r="IF1073" s="5"/>
    </row>
    <row r="1074" spans="240:240" ht="14.25" customHeight="1">
      <c r="IF1074" s="5"/>
    </row>
    <row r="1075" spans="240:240" ht="14.25" customHeight="1">
      <c r="IF1075" s="5"/>
    </row>
    <row r="1076" spans="240:240" ht="14.25" customHeight="1">
      <c r="IF1076" s="5"/>
    </row>
    <row r="1077" spans="240:240" ht="14.25" customHeight="1">
      <c r="IF1077" s="5"/>
    </row>
    <row r="1078" spans="240:240" ht="14.25" customHeight="1">
      <c r="IF1078" s="5"/>
    </row>
    <row r="1079" spans="240:240" ht="14.25" customHeight="1">
      <c r="IF1079" s="5"/>
    </row>
    <row r="1080" spans="240:240" ht="14.25" customHeight="1">
      <c r="IF1080" s="5"/>
    </row>
    <row r="1081" spans="240:240" ht="14.25" customHeight="1">
      <c r="IF1081" s="5"/>
    </row>
    <row r="1082" spans="240:240" ht="14.25" customHeight="1">
      <c r="IF1082" s="5"/>
    </row>
    <row r="1083" spans="240:240" ht="14.25" customHeight="1">
      <c r="IF1083" s="5"/>
    </row>
    <row r="1084" spans="240:240" ht="14.25" customHeight="1">
      <c r="IF1084" s="5"/>
    </row>
    <row r="1085" spans="240:240" ht="14.25" customHeight="1">
      <c r="IF1085" s="5"/>
    </row>
    <row r="1086" spans="240:240" ht="14.25" customHeight="1">
      <c r="IF1086" s="5"/>
    </row>
    <row r="1087" spans="240:240" ht="14.25" customHeight="1">
      <c r="IF1087" s="5"/>
    </row>
    <row r="1088" spans="240:240" ht="14.25" customHeight="1">
      <c r="IF1088" s="5"/>
    </row>
    <row r="1089" spans="240:240" ht="14.25" customHeight="1">
      <c r="IF1089" s="5"/>
    </row>
    <row r="1090" spans="240:240" ht="14.25" customHeight="1">
      <c r="IF1090" s="5"/>
    </row>
    <row r="1091" spans="240:240" ht="14.25" customHeight="1">
      <c r="IF1091" s="5"/>
    </row>
    <row r="1092" spans="240:240" ht="14.25" customHeight="1">
      <c r="IF1092" s="5"/>
    </row>
    <row r="1093" spans="240:240" ht="14.25" customHeight="1">
      <c r="IF1093" s="5"/>
    </row>
    <row r="1094" spans="240:240" ht="14.25" customHeight="1">
      <c r="IF1094" s="5"/>
    </row>
    <row r="1095" spans="240:240" ht="14.25" customHeight="1">
      <c r="IF1095" s="5"/>
    </row>
    <row r="1096" spans="240:240" ht="14.25" customHeight="1">
      <c r="IF1096" s="5"/>
    </row>
    <row r="1097" spans="240:240" ht="14.25" customHeight="1">
      <c r="IF1097" s="5"/>
    </row>
    <row r="1098" spans="240:240" ht="14.25" customHeight="1">
      <c r="IF1098" s="5"/>
    </row>
    <row r="1099" spans="240:240" ht="14.25" customHeight="1">
      <c r="IF1099" s="5"/>
    </row>
    <row r="1100" spans="240:240" ht="14.25" customHeight="1">
      <c r="IF1100" s="5"/>
    </row>
    <row r="1101" spans="240:240" ht="14.25" customHeight="1">
      <c r="IF1101" s="5"/>
    </row>
    <row r="1102" spans="240:240" ht="14.25" customHeight="1">
      <c r="IF1102" s="5"/>
    </row>
    <row r="1103" spans="240:240" ht="14.25" customHeight="1">
      <c r="IF1103" s="5"/>
    </row>
    <row r="1104" spans="240:240" ht="14.25" customHeight="1">
      <c r="IF1104" s="5"/>
    </row>
    <row r="1105" spans="240:240" ht="14.25" customHeight="1">
      <c r="IF1105" s="5"/>
    </row>
    <row r="1106" spans="240:240" ht="14.25" customHeight="1">
      <c r="IF1106" s="5"/>
    </row>
    <row r="1107" spans="240:240" ht="14.25" customHeight="1">
      <c r="IF1107" s="5"/>
    </row>
    <row r="1108" spans="240:240" ht="14.25" customHeight="1">
      <c r="IF1108" s="5"/>
    </row>
    <row r="1109" spans="240:240" ht="14.25" customHeight="1">
      <c r="IF1109" s="5"/>
    </row>
    <row r="1110" spans="240:240" ht="14.25" customHeight="1">
      <c r="IF1110" s="5"/>
    </row>
    <row r="1111" spans="240:240" ht="14.25" customHeight="1">
      <c r="IF1111" s="5"/>
    </row>
    <row r="1112" spans="240:240" ht="14.25" customHeight="1">
      <c r="IF1112" s="5"/>
    </row>
    <row r="1113" spans="240:240" ht="14.25" customHeight="1">
      <c r="IF1113" s="5"/>
    </row>
    <row r="1114" spans="240:240" ht="14.25" customHeight="1">
      <c r="IF1114" s="5"/>
    </row>
    <row r="1115" spans="240:240" ht="14.25" customHeight="1">
      <c r="IF1115" s="5"/>
    </row>
    <row r="1116" spans="240:240" ht="14.25" customHeight="1">
      <c r="IF1116" s="5"/>
    </row>
    <row r="1117" spans="240:240" ht="14.25" customHeight="1">
      <c r="IF1117" s="5"/>
    </row>
    <row r="1118" spans="240:240" ht="14.25" customHeight="1">
      <c r="IF1118" s="5"/>
    </row>
    <row r="1119" spans="240:240" ht="14.25" customHeight="1">
      <c r="IF1119" s="5"/>
    </row>
    <row r="1120" spans="240:240" ht="14.25" customHeight="1">
      <c r="IF1120" s="5"/>
    </row>
    <row r="1121" spans="240:240" ht="14.25" customHeight="1">
      <c r="IF1121" s="5"/>
    </row>
    <row r="1122" spans="240:240" ht="14.25" customHeight="1">
      <c r="IF1122" s="5"/>
    </row>
    <row r="1123" spans="240:240" ht="14.25" customHeight="1">
      <c r="IF1123" s="5"/>
    </row>
    <row r="1124" spans="240:240" ht="14.25" customHeight="1">
      <c r="IF1124" s="5"/>
    </row>
    <row r="1125" spans="240:240" ht="14.25" customHeight="1">
      <c r="IF1125" s="5"/>
    </row>
    <row r="1126" spans="240:240" ht="14.25" customHeight="1">
      <c r="IF1126" s="5"/>
    </row>
    <row r="1127" spans="240:240" ht="14.25" customHeight="1">
      <c r="IF1127" s="5"/>
    </row>
    <row r="1128" spans="240:240" ht="14.25" customHeight="1">
      <c r="IF1128" s="5"/>
    </row>
    <row r="1129" spans="240:240" ht="14.25" customHeight="1">
      <c r="IF1129" s="5"/>
    </row>
    <row r="1130" spans="240:240" ht="14.25" customHeight="1">
      <c r="IF1130" s="5"/>
    </row>
    <row r="1131" spans="240:240" ht="14.25" customHeight="1">
      <c r="IF1131" s="5"/>
    </row>
    <row r="1132" spans="240:240" ht="14.25" customHeight="1">
      <c r="IF1132" s="5"/>
    </row>
    <row r="1133" spans="240:240" ht="14.25" customHeight="1">
      <c r="IF1133" s="5"/>
    </row>
    <row r="1134" spans="240:240" ht="14.25" customHeight="1">
      <c r="IF1134" s="5"/>
    </row>
    <row r="1135" spans="240:240" ht="14.25" customHeight="1">
      <c r="IF1135" s="5"/>
    </row>
    <row r="1136" spans="240:240" ht="14.25" customHeight="1">
      <c r="IF1136" s="5"/>
    </row>
    <row r="1137" spans="240:240" ht="14.25" customHeight="1">
      <c r="IF1137" s="5"/>
    </row>
    <row r="1138" spans="240:240" ht="14.25" customHeight="1">
      <c r="IF1138" s="5"/>
    </row>
    <row r="1139" spans="240:240" ht="14.25" customHeight="1">
      <c r="IF1139" s="5"/>
    </row>
    <row r="1140" spans="240:240" ht="14.25" customHeight="1">
      <c r="IF1140" s="5"/>
    </row>
    <row r="1141" spans="240:240" ht="14.25" customHeight="1">
      <c r="IF1141" s="5"/>
    </row>
    <row r="1142" spans="240:240" ht="14.25" customHeight="1">
      <c r="IF1142" s="5"/>
    </row>
    <row r="1143" spans="240:240" ht="14.25" customHeight="1">
      <c r="IF1143" s="5"/>
    </row>
    <row r="1144" spans="240:240" ht="14.25" customHeight="1">
      <c r="IF1144" s="5"/>
    </row>
    <row r="1145" spans="240:240" ht="14.25" customHeight="1">
      <c r="IF1145" s="5"/>
    </row>
    <row r="1146" spans="240:240" ht="14.25" customHeight="1">
      <c r="IF1146" s="5"/>
    </row>
    <row r="1147" spans="240:240" ht="14.25" customHeight="1">
      <c r="IF1147" s="5"/>
    </row>
    <row r="1148" spans="240:240" ht="14.25" customHeight="1">
      <c r="IF1148" s="5"/>
    </row>
    <row r="1149" spans="240:240" ht="14.25" customHeight="1">
      <c r="IF1149" s="5"/>
    </row>
    <row r="1150" spans="240:240" ht="14.25" customHeight="1">
      <c r="IF1150" s="5"/>
    </row>
    <row r="1151" spans="240:240" ht="14.25" customHeight="1">
      <c r="IF1151" s="5"/>
    </row>
    <row r="1152" spans="240:240" ht="14.25" customHeight="1">
      <c r="IF1152" s="5"/>
    </row>
    <row r="1153" spans="240:240" ht="14.25" customHeight="1">
      <c r="IF1153" s="5"/>
    </row>
    <row r="1154" spans="240:240" ht="14.25" customHeight="1">
      <c r="IF1154" s="5"/>
    </row>
    <row r="1155" spans="240:240" ht="14.25" customHeight="1">
      <c r="IF1155" s="5"/>
    </row>
    <row r="1156" spans="240:240" ht="14.25" customHeight="1">
      <c r="IF1156" s="5"/>
    </row>
    <row r="1157" spans="240:240" ht="14.25" customHeight="1">
      <c r="IF1157" s="5"/>
    </row>
    <row r="1158" spans="240:240" ht="14.25" customHeight="1">
      <c r="IF1158" s="5"/>
    </row>
    <row r="1159" spans="240:240" ht="14.25" customHeight="1">
      <c r="IF1159" s="5"/>
    </row>
    <row r="1160" spans="240:240" ht="14.25" customHeight="1">
      <c r="IF1160" s="5"/>
    </row>
    <row r="1161" spans="240:240" ht="14.25" customHeight="1">
      <c r="IF1161" s="5"/>
    </row>
    <row r="1162" spans="240:240" ht="14.25" customHeight="1">
      <c r="IF1162" s="5"/>
    </row>
    <row r="1163" spans="240:240" ht="14.25" customHeight="1">
      <c r="IF1163" s="5"/>
    </row>
    <row r="1164" spans="240:240" ht="14.25" customHeight="1">
      <c r="IF1164" s="5"/>
    </row>
    <row r="1165" spans="240:240" ht="14.25" customHeight="1">
      <c r="IF1165" s="5"/>
    </row>
    <row r="1166" spans="240:240" ht="14.25" customHeight="1">
      <c r="IF1166" s="5"/>
    </row>
    <row r="1167" spans="240:240" ht="14.25" customHeight="1">
      <c r="IF1167" s="5"/>
    </row>
    <row r="1168" spans="240:240" ht="14.25" customHeight="1">
      <c r="IF1168" s="5"/>
    </row>
    <row r="1169" spans="240:240" ht="14.25" customHeight="1">
      <c r="IF1169" s="5"/>
    </row>
    <row r="1170" spans="240:240" ht="14.25" customHeight="1">
      <c r="IF1170" s="5"/>
    </row>
    <row r="1171" spans="240:240" ht="14.25" customHeight="1">
      <c r="IF1171" s="5"/>
    </row>
  </sheetData>
  <sheetProtection password="C703" sheet="1" objects="1" scenarios="1" selectLockedCells="1"/>
  <mergeCells count="734">
    <mergeCell ref="C73:FJ73"/>
    <mergeCell ref="C74:FJ74"/>
    <mergeCell ref="DE6:FJ6"/>
    <mergeCell ref="BQ6:DD6"/>
    <mergeCell ref="C6:BM6"/>
    <mergeCell ref="C61:G63"/>
    <mergeCell ref="C64:G66"/>
    <mergeCell ref="C67:G69"/>
    <mergeCell ref="C70:G72"/>
    <mergeCell ref="C13:G15"/>
    <mergeCell ref="C16:G18"/>
    <mergeCell ref="C19:G21"/>
    <mergeCell ref="C22:G24"/>
    <mergeCell ref="C25:G27"/>
    <mergeCell ref="C28:G30"/>
    <mergeCell ref="C31:G33"/>
    <mergeCell ref="C34:G36"/>
    <mergeCell ref="C37:G39"/>
    <mergeCell ref="C52:G54"/>
    <mergeCell ref="C55:G57"/>
    <mergeCell ref="C46:G48"/>
    <mergeCell ref="C49:G51"/>
    <mergeCell ref="C40:G42"/>
    <mergeCell ref="C43:G45"/>
    <mergeCell ref="DX70:EE72"/>
    <mergeCell ref="DS72:DV72"/>
    <mergeCell ref="EF70:EF72"/>
    <mergeCell ref="CU70:CU72"/>
    <mergeCell ref="DR70:DR72"/>
    <mergeCell ref="DE72:DH72"/>
    <mergeCell ref="DS70:DV70"/>
    <mergeCell ref="CV70:DC72"/>
    <mergeCell ref="EG70:FJ72"/>
    <mergeCell ref="DD70:DD72"/>
    <mergeCell ref="DE70:DH70"/>
    <mergeCell ref="DI70:DI72"/>
    <mergeCell ref="DJ70:DQ72"/>
    <mergeCell ref="DE71:DF71"/>
    <mergeCell ref="DG71:DH71"/>
    <mergeCell ref="DS71:DT71"/>
    <mergeCell ref="DU71:DV71"/>
    <mergeCell ref="DW70:DW72"/>
    <mergeCell ref="H70:H72"/>
    <mergeCell ref="I70:I72"/>
    <mergeCell ref="J70:BL72"/>
    <mergeCell ref="BM70:CB72"/>
    <mergeCell ref="CC70:CF70"/>
    <mergeCell ref="CG70:CG72"/>
    <mergeCell ref="CQ72:CT72"/>
    <mergeCell ref="CC71:CD71"/>
    <mergeCell ref="CE71:CF71"/>
    <mergeCell ref="CQ71:CR71"/>
    <mergeCell ref="CS71:CT71"/>
    <mergeCell ref="CH70:CO72"/>
    <mergeCell ref="CC72:CF72"/>
    <mergeCell ref="CP70:CP72"/>
    <mergeCell ref="CQ70:CT70"/>
    <mergeCell ref="EG67:FJ69"/>
    <mergeCell ref="DD67:DD69"/>
    <mergeCell ref="DE67:DH67"/>
    <mergeCell ref="DI67:DI69"/>
    <mergeCell ref="DJ67:DQ69"/>
    <mergeCell ref="DE68:DF68"/>
    <mergeCell ref="DG68:DH68"/>
    <mergeCell ref="DS68:DT68"/>
    <mergeCell ref="DR67:DR69"/>
    <mergeCell ref="DW67:DW69"/>
    <mergeCell ref="DX67:EE69"/>
    <mergeCell ref="DS69:DV69"/>
    <mergeCell ref="DJ64:DQ66"/>
    <mergeCell ref="DE65:DF65"/>
    <mergeCell ref="EF67:EF69"/>
    <mergeCell ref="CU67:CU69"/>
    <mergeCell ref="CQ69:CT69"/>
    <mergeCell ref="CV67:DC69"/>
    <mergeCell ref="DE69:DH69"/>
    <mergeCell ref="DS67:DV67"/>
    <mergeCell ref="DU68:DV68"/>
    <mergeCell ref="CQ68:CR68"/>
    <mergeCell ref="CS68:CT68"/>
    <mergeCell ref="H67:H69"/>
    <mergeCell ref="I67:I69"/>
    <mergeCell ref="J67:BL69"/>
    <mergeCell ref="BM67:CB69"/>
    <mergeCell ref="CC67:CF67"/>
    <mergeCell ref="CG67:CG69"/>
    <mergeCell ref="CC68:CD68"/>
    <mergeCell ref="CE65:CF65"/>
    <mergeCell ref="CH64:CO66"/>
    <mergeCell ref="CC66:CF66"/>
    <mergeCell ref="CE68:CF68"/>
    <mergeCell ref="CH67:CO69"/>
    <mergeCell ref="CC69:CF69"/>
    <mergeCell ref="CP67:CP69"/>
    <mergeCell ref="CQ67:CT67"/>
    <mergeCell ref="EG61:FJ63"/>
    <mergeCell ref="DD61:DD63"/>
    <mergeCell ref="DE61:DH61"/>
    <mergeCell ref="DI61:DI63"/>
    <mergeCell ref="DJ61:DQ63"/>
    <mergeCell ref="DE62:DF62"/>
    <mergeCell ref="DG62:DH62"/>
    <mergeCell ref="CP64:CP66"/>
    <mergeCell ref="CQ64:CT64"/>
    <mergeCell ref="CS65:CT65"/>
    <mergeCell ref="DU65:DV65"/>
    <mergeCell ref="DR64:DR66"/>
    <mergeCell ref="DW64:DW66"/>
    <mergeCell ref="EG64:FJ66"/>
    <mergeCell ref="DR61:DR63"/>
    <mergeCell ref="CP61:CP63"/>
    <mergeCell ref="CQ61:CT61"/>
    <mergeCell ref="CQ65:CR65"/>
    <mergeCell ref="EF61:EF63"/>
    <mergeCell ref="DS62:DT62"/>
    <mergeCell ref="DX64:EE66"/>
    <mergeCell ref="DS66:DV66"/>
    <mergeCell ref="CS62:CT62"/>
    <mergeCell ref="DE63:DH63"/>
    <mergeCell ref="CV61:DC63"/>
    <mergeCell ref="DW61:DW63"/>
    <mergeCell ref="DX61:EE63"/>
    <mergeCell ref="DS63:DV63"/>
    <mergeCell ref="EF64:EF66"/>
    <mergeCell ref="CU64:CU66"/>
    <mergeCell ref="EF58:EF60"/>
    <mergeCell ref="DS59:DT59"/>
    <mergeCell ref="DX58:EE60"/>
    <mergeCell ref="DS60:DV60"/>
    <mergeCell ref="DW58:DW60"/>
    <mergeCell ref="DU62:DV62"/>
    <mergeCell ref="DS61:DV61"/>
    <mergeCell ref="DG65:DH65"/>
    <mergeCell ref="DS65:DT65"/>
    <mergeCell ref="CQ66:CT66"/>
    <mergeCell ref="CV64:DC66"/>
    <mergeCell ref="DE66:DH66"/>
    <mergeCell ref="DS64:DV64"/>
    <mergeCell ref="DD64:DD66"/>
    <mergeCell ref="DE64:DH64"/>
    <mergeCell ref="DI64:DI66"/>
    <mergeCell ref="CH58:CO60"/>
    <mergeCell ref="CV78:DY78"/>
    <mergeCell ref="EG78:FJ78"/>
    <mergeCell ref="CV75:DY76"/>
    <mergeCell ref="DZ75:EF78"/>
    <mergeCell ref="DD58:DD60"/>
    <mergeCell ref="DE58:DH58"/>
    <mergeCell ref="DI58:DI60"/>
    <mergeCell ref="DJ58:DQ60"/>
    <mergeCell ref="DE60:DH60"/>
    <mergeCell ref="CV77:DY77"/>
    <mergeCell ref="CS59:CT59"/>
    <mergeCell ref="DU59:DV59"/>
    <mergeCell ref="DR58:DR60"/>
    <mergeCell ref="DS58:DV58"/>
    <mergeCell ref="DE59:DF59"/>
    <mergeCell ref="DG59:DH59"/>
    <mergeCell ref="CQ58:CT58"/>
    <mergeCell ref="CU58:CU60"/>
    <mergeCell ref="CV58:DC60"/>
    <mergeCell ref="CQ60:CT60"/>
    <mergeCell ref="CU61:CU63"/>
    <mergeCell ref="CQ63:CT63"/>
    <mergeCell ref="CQ62:CR62"/>
    <mergeCell ref="C75:AR76"/>
    <mergeCell ref="H61:H63"/>
    <mergeCell ref="I61:I63"/>
    <mergeCell ref="J61:BL63"/>
    <mergeCell ref="EG58:FJ60"/>
    <mergeCell ref="CC59:CD59"/>
    <mergeCell ref="AS75:AY78"/>
    <mergeCell ref="AZ75:CN77"/>
    <mergeCell ref="CE59:CF59"/>
    <mergeCell ref="CQ59:CR59"/>
    <mergeCell ref="CO75:CU78"/>
    <mergeCell ref="C77:AR77"/>
    <mergeCell ref="I58:I60"/>
    <mergeCell ref="J58:BL60"/>
    <mergeCell ref="BM58:CB60"/>
    <mergeCell ref="CC58:CF58"/>
    <mergeCell ref="CC60:CF60"/>
    <mergeCell ref="CP58:CP60"/>
    <mergeCell ref="BM61:CB63"/>
    <mergeCell ref="CC61:CF61"/>
    <mergeCell ref="CH61:CO63"/>
    <mergeCell ref="CC63:CF63"/>
    <mergeCell ref="CC62:CD62"/>
    <mergeCell ref="CG58:CG60"/>
    <mergeCell ref="CE62:CF62"/>
    <mergeCell ref="BM64:CB66"/>
    <mergeCell ref="CC64:CF64"/>
    <mergeCell ref="H64:H66"/>
    <mergeCell ref="I64:I66"/>
    <mergeCell ref="J64:BL66"/>
    <mergeCell ref="CG64:CG66"/>
    <mergeCell ref="CC65:CD65"/>
    <mergeCell ref="C58:G60"/>
    <mergeCell ref="H58:H60"/>
    <mergeCell ref="CG61:CG63"/>
    <mergeCell ref="C78:AR78"/>
    <mergeCell ref="AZ78:CN78"/>
    <mergeCell ref="EG55:FJ57"/>
    <mergeCell ref="DD55:DD57"/>
    <mergeCell ref="DE55:DH55"/>
    <mergeCell ref="DI55:DI57"/>
    <mergeCell ref="DJ55:DQ57"/>
    <mergeCell ref="DE56:DF56"/>
    <mergeCell ref="DG56:DH56"/>
    <mergeCell ref="DS56:DT56"/>
    <mergeCell ref="DX55:EE57"/>
    <mergeCell ref="DS57:DV57"/>
    <mergeCell ref="EF55:EF57"/>
    <mergeCell ref="CU55:CU57"/>
    <mergeCell ref="CQ57:CT57"/>
    <mergeCell ref="CV55:DC57"/>
    <mergeCell ref="DE57:DH57"/>
    <mergeCell ref="DS55:DV55"/>
    <mergeCell ref="DU56:DV56"/>
    <mergeCell ref="DR55:DR57"/>
    <mergeCell ref="DW55:DW57"/>
    <mergeCell ref="CG55:CG57"/>
    <mergeCell ref="CC56:CD56"/>
    <mergeCell ref="CE56:CF56"/>
    <mergeCell ref="CQ56:CR56"/>
    <mergeCell ref="CH55:CO57"/>
    <mergeCell ref="CC57:CF57"/>
    <mergeCell ref="CP55:CP57"/>
    <mergeCell ref="CQ55:CT55"/>
    <mergeCell ref="H55:H57"/>
    <mergeCell ref="I55:I57"/>
    <mergeCell ref="J55:BL57"/>
    <mergeCell ref="BM55:CB57"/>
    <mergeCell ref="CC55:CF55"/>
    <mergeCell ref="CS56:CT56"/>
    <mergeCell ref="EG52:FJ54"/>
    <mergeCell ref="DD52:DD54"/>
    <mergeCell ref="DE52:DH52"/>
    <mergeCell ref="DI52:DI54"/>
    <mergeCell ref="DJ52:DQ54"/>
    <mergeCell ref="DE53:DF53"/>
    <mergeCell ref="DG53:DH53"/>
    <mergeCell ref="DS53:DT53"/>
    <mergeCell ref="DR52:DR54"/>
    <mergeCell ref="DW52:DW54"/>
    <mergeCell ref="H52:H54"/>
    <mergeCell ref="I52:I54"/>
    <mergeCell ref="J52:BL54"/>
    <mergeCell ref="BM52:CB54"/>
    <mergeCell ref="CC52:CF52"/>
    <mergeCell ref="CG52:CG54"/>
    <mergeCell ref="CC53:CD53"/>
    <mergeCell ref="DX52:EE54"/>
    <mergeCell ref="DS54:DV54"/>
    <mergeCell ref="CP52:CP54"/>
    <mergeCell ref="CQ52:CT52"/>
    <mergeCell ref="CU52:CU54"/>
    <mergeCell ref="CQ54:CT54"/>
    <mergeCell ref="CV52:DC54"/>
    <mergeCell ref="DE54:DH54"/>
    <mergeCell ref="DS52:DV52"/>
    <mergeCell ref="CE53:CF53"/>
    <mergeCell ref="CQ53:CR53"/>
    <mergeCell ref="CH52:CO54"/>
    <mergeCell ref="CC54:CF54"/>
    <mergeCell ref="EG49:FJ51"/>
    <mergeCell ref="DD49:DD51"/>
    <mergeCell ref="DE49:DH49"/>
    <mergeCell ref="DI49:DI51"/>
    <mergeCell ref="DJ49:DQ51"/>
    <mergeCell ref="DE50:DF50"/>
    <mergeCell ref="DG50:DH50"/>
    <mergeCell ref="DS50:DT50"/>
    <mergeCell ref="DX49:EE51"/>
    <mergeCell ref="DS51:DV51"/>
    <mergeCell ref="EF49:EF51"/>
    <mergeCell ref="CU49:CU51"/>
    <mergeCell ref="CQ51:CT51"/>
    <mergeCell ref="CV49:DC51"/>
    <mergeCell ref="DE51:DH51"/>
    <mergeCell ref="DS49:DV49"/>
    <mergeCell ref="CS53:CT53"/>
    <mergeCell ref="DU53:DV53"/>
    <mergeCell ref="EF52:EF54"/>
    <mergeCell ref="DU50:DV50"/>
    <mergeCell ref="DR49:DR51"/>
    <mergeCell ref="DW49:DW51"/>
    <mergeCell ref="CG49:CG51"/>
    <mergeCell ref="CC50:CD50"/>
    <mergeCell ref="CE50:CF50"/>
    <mergeCell ref="CQ50:CR50"/>
    <mergeCell ref="CH49:CO51"/>
    <mergeCell ref="CC51:CF51"/>
    <mergeCell ref="CP49:CP51"/>
    <mergeCell ref="CQ49:CT49"/>
    <mergeCell ref="H49:H51"/>
    <mergeCell ref="I49:I51"/>
    <mergeCell ref="J49:BL51"/>
    <mergeCell ref="BM49:CB51"/>
    <mergeCell ref="CC49:CF49"/>
    <mergeCell ref="CS50:CT50"/>
    <mergeCell ref="EG46:FJ48"/>
    <mergeCell ref="DD46:DD48"/>
    <mergeCell ref="DE46:DH46"/>
    <mergeCell ref="DI46:DI48"/>
    <mergeCell ref="DJ46:DQ48"/>
    <mergeCell ref="DE47:DF47"/>
    <mergeCell ref="DG47:DH47"/>
    <mergeCell ref="DS47:DT47"/>
    <mergeCell ref="DR46:DR48"/>
    <mergeCell ref="DW46:DW48"/>
    <mergeCell ref="H46:H48"/>
    <mergeCell ref="I46:I48"/>
    <mergeCell ref="J46:BL48"/>
    <mergeCell ref="BM46:CB48"/>
    <mergeCell ref="CC46:CF46"/>
    <mergeCell ref="CG46:CG48"/>
    <mergeCell ref="CC47:CD47"/>
    <mergeCell ref="DX46:EE48"/>
    <mergeCell ref="DS48:DV48"/>
    <mergeCell ref="CP46:CP48"/>
    <mergeCell ref="CQ46:CT46"/>
    <mergeCell ref="CU46:CU48"/>
    <mergeCell ref="CQ48:CT48"/>
    <mergeCell ref="CV46:DC48"/>
    <mergeCell ref="DE48:DH48"/>
    <mergeCell ref="DS46:DV46"/>
    <mergeCell ref="CE47:CF47"/>
    <mergeCell ref="CQ47:CR47"/>
    <mergeCell ref="CH46:CO48"/>
    <mergeCell ref="CC48:CF48"/>
    <mergeCell ref="EG43:FJ45"/>
    <mergeCell ref="DD43:DD45"/>
    <mergeCell ref="DE43:DH43"/>
    <mergeCell ref="DI43:DI45"/>
    <mergeCell ref="DJ43:DQ45"/>
    <mergeCell ref="DE44:DF44"/>
    <mergeCell ref="DG44:DH44"/>
    <mergeCell ref="DS44:DT44"/>
    <mergeCell ref="DX43:EE45"/>
    <mergeCell ref="DS45:DV45"/>
    <mergeCell ref="EF43:EF45"/>
    <mergeCell ref="CU43:CU45"/>
    <mergeCell ref="CQ45:CT45"/>
    <mergeCell ref="CV43:DC45"/>
    <mergeCell ref="DE45:DH45"/>
    <mergeCell ref="DS43:DV43"/>
    <mergeCell ref="CS47:CT47"/>
    <mergeCell ref="DU47:DV47"/>
    <mergeCell ref="EF46:EF48"/>
    <mergeCell ref="DU44:DV44"/>
    <mergeCell ref="DR43:DR45"/>
    <mergeCell ref="DW43:DW45"/>
    <mergeCell ref="CG43:CG45"/>
    <mergeCell ref="CC44:CD44"/>
    <mergeCell ref="CE44:CF44"/>
    <mergeCell ref="CQ44:CR44"/>
    <mergeCell ref="CH43:CO45"/>
    <mergeCell ref="CC45:CF45"/>
    <mergeCell ref="CP43:CP45"/>
    <mergeCell ref="CQ43:CT43"/>
    <mergeCell ref="H43:H45"/>
    <mergeCell ref="I43:I45"/>
    <mergeCell ref="J43:BL45"/>
    <mergeCell ref="BM43:CB45"/>
    <mergeCell ref="CC43:CF43"/>
    <mergeCell ref="CS44:CT44"/>
    <mergeCell ref="EG40:FJ42"/>
    <mergeCell ref="DD40:DD42"/>
    <mergeCell ref="DE40:DH40"/>
    <mergeCell ref="DI40:DI42"/>
    <mergeCell ref="DJ40:DQ42"/>
    <mergeCell ref="DE41:DF41"/>
    <mergeCell ref="DG41:DH41"/>
    <mergeCell ref="DS41:DT41"/>
    <mergeCell ref="DR40:DR42"/>
    <mergeCell ref="DW40:DW42"/>
    <mergeCell ref="H40:H42"/>
    <mergeCell ref="I40:I42"/>
    <mergeCell ref="J40:BL42"/>
    <mergeCell ref="BM40:CB42"/>
    <mergeCell ref="CC40:CF40"/>
    <mergeCell ref="CG40:CG42"/>
    <mergeCell ref="CC41:CD41"/>
    <mergeCell ref="DX40:EE42"/>
    <mergeCell ref="DS42:DV42"/>
    <mergeCell ref="CP40:CP42"/>
    <mergeCell ref="CQ40:CT40"/>
    <mergeCell ref="CU40:CU42"/>
    <mergeCell ref="CQ42:CT42"/>
    <mergeCell ref="CV40:DC42"/>
    <mergeCell ref="DE42:DH42"/>
    <mergeCell ref="DS40:DV40"/>
    <mergeCell ref="CE41:CF41"/>
    <mergeCell ref="CQ41:CR41"/>
    <mergeCell ref="CH40:CO42"/>
    <mergeCell ref="CC42:CF42"/>
    <mergeCell ref="EG37:FJ39"/>
    <mergeCell ref="DD37:DD39"/>
    <mergeCell ref="DE37:DH37"/>
    <mergeCell ref="DI37:DI39"/>
    <mergeCell ref="DJ37:DQ39"/>
    <mergeCell ref="DE38:DF38"/>
    <mergeCell ref="DG38:DH38"/>
    <mergeCell ref="DS38:DT38"/>
    <mergeCell ref="DX37:EE39"/>
    <mergeCell ref="DS39:DV39"/>
    <mergeCell ref="EF37:EF39"/>
    <mergeCell ref="CU37:CU39"/>
    <mergeCell ref="CQ39:CT39"/>
    <mergeCell ref="CV37:DC39"/>
    <mergeCell ref="DE39:DH39"/>
    <mergeCell ref="DS37:DV37"/>
    <mergeCell ref="CS41:CT41"/>
    <mergeCell ref="DU41:DV41"/>
    <mergeCell ref="EF40:EF42"/>
    <mergeCell ref="DU38:DV38"/>
    <mergeCell ref="DR37:DR39"/>
    <mergeCell ref="DW37:DW39"/>
    <mergeCell ref="CG37:CG39"/>
    <mergeCell ref="CC38:CD38"/>
    <mergeCell ref="CE38:CF38"/>
    <mergeCell ref="CQ38:CR38"/>
    <mergeCell ref="CH37:CO39"/>
    <mergeCell ref="CC39:CF39"/>
    <mergeCell ref="CP37:CP39"/>
    <mergeCell ref="CQ37:CT37"/>
    <mergeCell ref="H37:H39"/>
    <mergeCell ref="I37:I39"/>
    <mergeCell ref="J37:BL39"/>
    <mergeCell ref="BM37:CB39"/>
    <mergeCell ref="CC37:CF37"/>
    <mergeCell ref="CS38:CT38"/>
    <mergeCell ref="EG34:FJ36"/>
    <mergeCell ref="DD34:DD36"/>
    <mergeCell ref="DE34:DH34"/>
    <mergeCell ref="DI34:DI36"/>
    <mergeCell ref="DJ34:DQ36"/>
    <mergeCell ref="DE35:DF35"/>
    <mergeCell ref="DG35:DH35"/>
    <mergeCell ref="DS35:DT35"/>
    <mergeCell ref="DR34:DR36"/>
    <mergeCell ref="DW34:DW36"/>
    <mergeCell ref="H34:H36"/>
    <mergeCell ref="I34:I36"/>
    <mergeCell ref="J34:BL36"/>
    <mergeCell ref="BM34:CB36"/>
    <mergeCell ref="CC34:CF34"/>
    <mergeCell ref="CG34:CG36"/>
    <mergeCell ref="CC35:CD35"/>
    <mergeCell ref="DX34:EE36"/>
    <mergeCell ref="DS36:DV36"/>
    <mergeCell ref="CP34:CP36"/>
    <mergeCell ref="CQ34:CT34"/>
    <mergeCell ref="CU34:CU36"/>
    <mergeCell ref="CQ36:CT36"/>
    <mergeCell ref="CV34:DC36"/>
    <mergeCell ref="DE36:DH36"/>
    <mergeCell ref="DS34:DV34"/>
    <mergeCell ref="CE35:CF35"/>
    <mergeCell ref="CQ35:CR35"/>
    <mergeCell ref="CH34:CO36"/>
    <mergeCell ref="CC36:CF36"/>
    <mergeCell ref="EG31:FJ33"/>
    <mergeCell ref="DD31:DD33"/>
    <mergeCell ref="DE31:DH31"/>
    <mergeCell ref="DI31:DI33"/>
    <mergeCell ref="DJ31:DQ33"/>
    <mergeCell ref="DE32:DF32"/>
    <mergeCell ref="DG32:DH32"/>
    <mergeCell ref="DS32:DT32"/>
    <mergeCell ref="DX31:EE33"/>
    <mergeCell ref="DS33:DV33"/>
    <mergeCell ref="EF31:EF33"/>
    <mergeCell ref="CU31:CU33"/>
    <mergeCell ref="CQ33:CT33"/>
    <mergeCell ref="CV31:DC33"/>
    <mergeCell ref="DE33:DH33"/>
    <mergeCell ref="DS31:DV31"/>
    <mergeCell ref="CS35:CT35"/>
    <mergeCell ref="DU35:DV35"/>
    <mergeCell ref="EF34:EF36"/>
    <mergeCell ref="DU32:DV32"/>
    <mergeCell ref="DR31:DR33"/>
    <mergeCell ref="DW31:DW33"/>
    <mergeCell ref="CG31:CG33"/>
    <mergeCell ref="CC32:CD32"/>
    <mergeCell ref="CE32:CF32"/>
    <mergeCell ref="CQ32:CR32"/>
    <mergeCell ref="CH31:CO33"/>
    <mergeCell ref="CC33:CF33"/>
    <mergeCell ref="CP31:CP33"/>
    <mergeCell ref="CQ31:CT31"/>
    <mergeCell ref="H31:H33"/>
    <mergeCell ref="I31:I33"/>
    <mergeCell ref="J31:BL33"/>
    <mergeCell ref="BM31:CB33"/>
    <mergeCell ref="CC31:CF31"/>
    <mergeCell ref="CS32:CT32"/>
    <mergeCell ref="EG28:FJ30"/>
    <mergeCell ref="DD28:DD30"/>
    <mergeCell ref="DE28:DH28"/>
    <mergeCell ref="DI28:DI30"/>
    <mergeCell ref="DJ28:DQ30"/>
    <mergeCell ref="DE29:DF29"/>
    <mergeCell ref="DG29:DH29"/>
    <mergeCell ref="DS29:DT29"/>
    <mergeCell ref="DR28:DR30"/>
    <mergeCell ref="DW28:DW30"/>
    <mergeCell ref="H28:H30"/>
    <mergeCell ref="I28:I30"/>
    <mergeCell ref="J28:BL30"/>
    <mergeCell ref="BM28:CB30"/>
    <mergeCell ref="CC28:CF28"/>
    <mergeCell ref="CG28:CG30"/>
    <mergeCell ref="CC29:CD29"/>
    <mergeCell ref="DX28:EE30"/>
    <mergeCell ref="DS30:DV30"/>
    <mergeCell ref="CP28:CP30"/>
    <mergeCell ref="CQ28:CT28"/>
    <mergeCell ref="CS29:CT29"/>
    <mergeCell ref="DU29:DV29"/>
    <mergeCell ref="CU28:CU30"/>
    <mergeCell ref="CQ30:CT30"/>
    <mergeCell ref="CV28:DC30"/>
    <mergeCell ref="DE30:DH30"/>
    <mergeCell ref="DS28:DV28"/>
    <mergeCell ref="CE29:CF29"/>
    <mergeCell ref="CQ29:CR29"/>
    <mergeCell ref="CH28:CO30"/>
    <mergeCell ref="CC30:CF30"/>
    <mergeCell ref="EG25:FJ27"/>
    <mergeCell ref="DD25:DD27"/>
    <mergeCell ref="DE25:DH25"/>
    <mergeCell ref="DI25:DI27"/>
    <mergeCell ref="DJ25:DQ27"/>
    <mergeCell ref="DE26:DF26"/>
    <mergeCell ref="DG26:DH26"/>
    <mergeCell ref="DS26:DT26"/>
    <mergeCell ref="DX25:EE27"/>
    <mergeCell ref="DS27:DV27"/>
    <mergeCell ref="DW25:DW27"/>
    <mergeCell ref="EF25:EF27"/>
    <mergeCell ref="CU25:CU27"/>
    <mergeCell ref="CQ27:CT27"/>
    <mergeCell ref="CV25:DC27"/>
    <mergeCell ref="DE27:DH27"/>
    <mergeCell ref="DS25:DV25"/>
    <mergeCell ref="EF28:EF30"/>
    <mergeCell ref="DU26:DV26"/>
    <mergeCell ref="DR25:DR27"/>
    <mergeCell ref="H22:H24"/>
    <mergeCell ref="I22:I24"/>
    <mergeCell ref="J22:BL24"/>
    <mergeCell ref="CG22:CG24"/>
    <mergeCell ref="CC23:CD23"/>
    <mergeCell ref="CE23:CF23"/>
    <mergeCell ref="CQ23:CR23"/>
    <mergeCell ref="CH22:CO24"/>
    <mergeCell ref="CG25:CG27"/>
    <mergeCell ref="CC26:CD26"/>
    <mergeCell ref="CE26:CF26"/>
    <mergeCell ref="CQ26:CR26"/>
    <mergeCell ref="CH25:CO27"/>
    <mergeCell ref="CC27:CF27"/>
    <mergeCell ref="CP25:CP27"/>
    <mergeCell ref="CQ25:CT25"/>
    <mergeCell ref="H25:H27"/>
    <mergeCell ref="I25:I27"/>
    <mergeCell ref="J25:BL27"/>
    <mergeCell ref="BM25:CB27"/>
    <mergeCell ref="CC25:CF25"/>
    <mergeCell ref="CS26:CT26"/>
    <mergeCell ref="BM22:CB24"/>
    <mergeCell ref="CC22:CF22"/>
    <mergeCell ref="EG19:FJ21"/>
    <mergeCell ref="DD19:DD21"/>
    <mergeCell ref="DE19:DH19"/>
    <mergeCell ref="DI19:DI21"/>
    <mergeCell ref="DJ19:DQ21"/>
    <mergeCell ref="DE20:DF20"/>
    <mergeCell ref="DG20:DH20"/>
    <mergeCell ref="DS20:DT20"/>
    <mergeCell ref="EF22:EF24"/>
    <mergeCell ref="EF19:EF21"/>
    <mergeCell ref="CU22:CU24"/>
    <mergeCell ref="CV22:DC24"/>
    <mergeCell ref="DE24:DH24"/>
    <mergeCell ref="DS22:DV22"/>
    <mergeCell ref="DW22:DW24"/>
    <mergeCell ref="DX22:EE24"/>
    <mergeCell ref="DS24:DV24"/>
    <mergeCell ref="EG22:FJ24"/>
    <mergeCell ref="DG23:DH23"/>
    <mergeCell ref="DS23:DT23"/>
    <mergeCell ref="DU23:DV23"/>
    <mergeCell ref="DR22:DR24"/>
    <mergeCell ref="DD22:DD24"/>
    <mergeCell ref="DE22:DH22"/>
    <mergeCell ref="DI22:DI24"/>
    <mergeCell ref="DJ22:DQ24"/>
    <mergeCell ref="DE23:DF23"/>
    <mergeCell ref="CH19:CO21"/>
    <mergeCell ref="CC21:CF21"/>
    <mergeCell ref="CP19:CP21"/>
    <mergeCell ref="CQ19:CT19"/>
    <mergeCell ref="CQ24:CT24"/>
    <mergeCell ref="CS23:CT23"/>
    <mergeCell ref="CC24:CF24"/>
    <mergeCell ref="CP22:CP24"/>
    <mergeCell ref="CQ22:CT22"/>
    <mergeCell ref="CU19:CU21"/>
    <mergeCell ref="CQ21:CT21"/>
    <mergeCell ref="CV19:DC21"/>
    <mergeCell ref="DE21:DH21"/>
    <mergeCell ref="DS19:DV19"/>
    <mergeCell ref="DU20:DV20"/>
    <mergeCell ref="DR19:DR21"/>
    <mergeCell ref="DW19:DW21"/>
    <mergeCell ref="DX19:EE21"/>
    <mergeCell ref="DS21:DV21"/>
    <mergeCell ref="CQ20:CR20"/>
    <mergeCell ref="CS20:CT20"/>
    <mergeCell ref="H19:H21"/>
    <mergeCell ref="I19:I21"/>
    <mergeCell ref="J19:BL21"/>
    <mergeCell ref="BM19:CB21"/>
    <mergeCell ref="CC19:CF19"/>
    <mergeCell ref="CG19:CG21"/>
    <mergeCell ref="CC20:CD20"/>
    <mergeCell ref="CE20:CF20"/>
    <mergeCell ref="H16:H18"/>
    <mergeCell ref="I16:I18"/>
    <mergeCell ref="J16:BL18"/>
    <mergeCell ref="EG16:FJ18"/>
    <mergeCell ref="DD16:DD18"/>
    <mergeCell ref="DE16:DH16"/>
    <mergeCell ref="DI16:DI18"/>
    <mergeCell ref="DJ16:DQ18"/>
    <mergeCell ref="DE17:DF17"/>
    <mergeCell ref="DG17:DH17"/>
    <mergeCell ref="DS17:DT17"/>
    <mergeCell ref="DU17:DV17"/>
    <mergeCell ref="DR16:DR18"/>
    <mergeCell ref="DE18:DH18"/>
    <mergeCell ref="DS16:DV16"/>
    <mergeCell ref="DW16:DW18"/>
    <mergeCell ref="DX16:EE18"/>
    <mergeCell ref="DS18:DV18"/>
    <mergeCell ref="EF16:EF18"/>
    <mergeCell ref="BM13:CB15"/>
    <mergeCell ref="EF13:EF15"/>
    <mergeCell ref="DS15:DV15"/>
    <mergeCell ref="CC15:CF15"/>
    <mergeCell ref="CQ15:CT15"/>
    <mergeCell ref="BM16:CB18"/>
    <mergeCell ref="CC16:CF16"/>
    <mergeCell ref="CG16:CG18"/>
    <mergeCell ref="CH16:CO18"/>
    <mergeCell ref="CC18:CF18"/>
    <mergeCell ref="CC17:CD17"/>
    <mergeCell ref="CE17:CF17"/>
    <mergeCell ref="CP16:CP18"/>
    <mergeCell ref="CQ16:CT16"/>
    <mergeCell ref="CU16:CU18"/>
    <mergeCell ref="CQ18:CT18"/>
    <mergeCell ref="CQ17:CR17"/>
    <mergeCell ref="CS17:CT17"/>
    <mergeCell ref="CV16:DC18"/>
    <mergeCell ref="DI13:DI15"/>
    <mergeCell ref="DJ13:DQ15"/>
    <mergeCell ref="DR13:DR15"/>
    <mergeCell ref="DS13:DV13"/>
    <mergeCell ref="DU14:DV14"/>
    <mergeCell ref="GA6:GD6"/>
    <mergeCell ref="ER10:EV10"/>
    <mergeCell ref="CS10:CY10"/>
    <mergeCell ref="CZ10:DV10"/>
    <mergeCell ref="DY10:EC10"/>
    <mergeCell ref="EG13:FJ15"/>
    <mergeCell ref="CC14:CD14"/>
    <mergeCell ref="CE14:CF14"/>
    <mergeCell ref="CQ14:CR14"/>
    <mergeCell ref="CS14:CT14"/>
    <mergeCell ref="DE14:DF14"/>
    <mergeCell ref="DG14:DH14"/>
    <mergeCell ref="DS14:DT14"/>
    <mergeCell ref="DE15:DH15"/>
    <mergeCell ref="DX13:EE15"/>
    <mergeCell ref="CP13:CP15"/>
    <mergeCell ref="CQ13:CT13"/>
    <mergeCell ref="CU13:CU15"/>
    <mergeCell ref="CV13:DC15"/>
    <mergeCell ref="CC13:CF13"/>
    <mergeCell ref="CG13:CG15"/>
    <mergeCell ref="CH13:CO15"/>
    <mergeCell ref="FT6:FW6"/>
    <mergeCell ref="FK2:FK79"/>
    <mergeCell ref="CE8:CH8"/>
    <mergeCell ref="CI8:DJ8"/>
    <mergeCell ref="DK8:FJ8"/>
    <mergeCell ref="DE12:EF12"/>
    <mergeCell ref="C9:FJ9"/>
    <mergeCell ref="C10:AC10"/>
    <mergeCell ref="AD10:BA10"/>
    <mergeCell ref="BB10:BH10"/>
    <mergeCell ref="BI10:CE10"/>
    <mergeCell ref="CF10:CN10"/>
    <mergeCell ref="CO10:CR10"/>
    <mergeCell ref="ED10:EQ10"/>
    <mergeCell ref="DD13:DD15"/>
    <mergeCell ref="DE13:DH13"/>
    <mergeCell ref="EG75:FJ77"/>
    <mergeCell ref="DW13:DW15"/>
    <mergeCell ref="B2:B79"/>
    <mergeCell ref="C7:FJ7"/>
    <mergeCell ref="C8:V8"/>
    <mergeCell ref="W8:AD8"/>
    <mergeCell ref="AG8:CD8"/>
    <mergeCell ref="C3:FJ3"/>
    <mergeCell ref="C5:FJ5"/>
    <mergeCell ref="C4:FJ4"/>
    <mergeCell ref="BN6:BP6"/>
    <mergeCell ref="EW10:FJ10"/>
    <mergeCell ref="C12:H12"/>
    <mergeCell ref="I12:BL12"/>
    <mergeCell ref="BM12:CB12"/>
    <mergeCell ref="CC12:DD12"/>
    <mergeCell ref="C11:FJ11"/>
    <mergeCell ref="DW10:DX10"/>
    <mergeCell ref="EG12:FJ12"/>
    <mergeCell ref="H13:H15"/>
    <mergeCell ref="I13:I15"/>
    <mergeCell ref="J13:BL15"/>
  </mergeCells>
  <phoneticPr fontId="2" type="noConversion"/>
  <printOptions horizontalCentered="1"/>
  <pageMargins left="0.39370078740157483" right="0.39370078740157483" top="0.59055118110236227" bottom="0.39370078740157483" header="0.51181102362204722" footer="0.51181102362204722"/>
  <pageSetup paperSize="9" orientation="landscape" r:id="rId1"/>
  <headerFooter alignWithMargins="0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03" enableFormatConditionsCalculation="0">
    <tabColor indexed="10"/>
    <pageSetUpPr autoPageBreaks="0"/>
  </sheetPr>
  <dimension ref="A1:ES81"/>
  <sheetViews>
    <sheetView showGridLines="0" showRowColHeaders="0" tabSelected="1" zoomScaleNormal="120" zoomScaleSheetLayoutView="120" workbookViewId="0">
      <selection activeCell="V13" sqref="V13:AI13"/>
    </sheetView>
  </sheetViews>
  <sheetFormatPr baseColWidth="10" defaultColWidth="0.85546875" defaultRowHeight="12.75"/>
  <cols>
    <col min="1" max="1" width="11.42578125" style="1" customWidth="1"/>
    <col min="2" max="2" width="2.7109375" style="1" customWidth="1"/>
    <col min="3" max="110" width="0.85546875" style="1" customWidth="1"/>
    <col min="111" max="111" width="2.7109375" style="1" customWidth="1"/>
    <col min="112" max="117" width="6.7109375" style="1" customWidth="1"/>
    <col min="118" max="254" width="12.7109375" style="1" customWidth="1"/>
    <col min="255" max="16384" width="0.85546875" style="1"/>
  </cols>
  <sheetData>
    <row r="1" spans="1:149">
      <c r="A1" s="16"/>
      <c r="DH1" s="88"/>
      <c r="DI1" s="87"/>
      <c r="DJ1" s="88"/>
      <c r="DK1" s="88"/>
      <c r="DL1" s="88"/>
      <c r="DM1" s="88"/>
      <c r="DN1" s="88"/>
      <c r="DO1" s="88"/>
      <c r="DP1" s="16"/>
      <c r="DQ1" s="16"/>
      <c r="DR1" s="8"/>
      <c r="DS1" s="8"/>
      <c r="DT1" s="8"/>
    </row>
    <row r="2" spans="1:149">
      <c r="A2" s="16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88"/>
      <c r="DI2" s="89">
        <f>SUM(DI4:DI7)</f>
        <v>0</v>
      </c>
      <c r="DJ2" s="87"/>
      <c r="DK2" s="87"/>
      <c r="DL2" s="87" t="str">
        <f>IF(DI2&lt;&gt;0,VLOOKUP(DI2,DI4:DL7,4,FALSE),"000")</f>
        <v>000</v>
      </c>
      <c r="DM2" s="88"/>
      <c r="DN2" s="88"/>
      <c r="DO2" s="88"/>
      <c r="DP2" s="16"/>
      <c r="DQ2" s="16"/>
      <c r="DR2" s="8"/>
      <c r="DS2" s="8"/>
      <c r="DT2" s="8"/>
    </row>
    <row r="3" spans="1:149" ht="10.7" customHeight="1">
      <c r="A3" s="16"/>
      <c r="B3" s="4"/>
      <c r="C3" s="310" t="str">
        <f>IF(DI2&lt;&gt;0,VLOOKUP(DI2,DI4:DL7,3,FALSE),"Teilnehmerliste – Fobi Sanitätsausbilder")</f>
        <v>Teilnehmerliste – Fobi Sanitätsausbilder</v>
      </c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/>
      <c r="BE3" s="310"/>
      <c r="BF3" s="310"/>
      <c r="BG3" s="310"/>
      <c r="BH3" s="310"/>
      <c r="BI3" s="310"/>
      <c r="BJ3" s="310"/>
      <c r="BK3" s="310"/>
      <c r="BL3" s="310"/>
      <c r="BM3" s="310"/>
      <c r="BN3" s="310"/>
      <c r="BO3" s="310"/>
      <c r="BP3" s="310"/>
      <c r="BQ3" s="310"/>
      <c r="BR3" s="310"/>
      <c r="BS3" s="310"/>
      <c r="BT3" s="310"/>
      <c r="BU3" s="310"/>
      <c r="BV3" s="310"/>
      <c r="BW3" s="310"/>
      <c r="BX3" s="310"/>
      <c r="BY3" s="310"/>
      <c r="BZ3" s="310"/>
      <c r="CA3" s="310"/>
      <c r="CB3" s="310"/>
      <c r="CC3" s="310"/>
      <c r="CD3" s="310"/>
      <c r="CE3" s="310"/>
      <c r="CF3" s="310"/>
      <c r="CG3" s="310"/>
      <c r="CH3" s="310"/>
      <c r="CI3" s="310"/>
      <c r="CJ3" s="310"/>
      <c r="CK3" s="310"/>
      <c r="CL3" s="310"/>
      <c r="CM3" s="311"/>
      <c r="CN3" s="311"/>
      <c r="CO3" s="311"/>
      <c r="CP3" s="311"/>
      <c r="CQ3" s="311"/>
      <c r="CR3" s="311"/>
      <c r="CS3" s="311"/>
      <c r="CT3" s="311"/>
      <c r="CU3" s="311"/>
      <c r="CV3" s="311"/>
      <c r="CW3" s="311"/>
      <c r="CX3" s="311"/>
      <c r="CY3" s="311"/>
      <c r="CZ3" s="311"/>
      <c r="DA3" s="311"/>
      <c r="DB3" s="311"/>
      <c r="DC3" s="311"/>
      <c r="DD3" s="311"/>
      <c r="DE3" s="311"/>
      <c r="DF3" s="311"/>
      <c r="DG3" s="4"/>
      <c r="DH3" s="88"/>
      <c r="DI3" s="88"/>
      <c r="DJ3" s="88"/>
      <c r="DK3" s="88"/>
      <c r="DL3" s="88"/>
      <c r="DM3" s="87"/>
      <c r="DN3" s="88"/>
      <c r="DO3" s="88"/>
      <c r="DP3" s="16"/>
      <c r="DQ3" s="16"/>
      <c r="DR3" s="8"/>
      <c r="DS3" s="8"/>
      <c r="DT3" s="8"/>
    </row>
    <row r="4" spans="1:149" ht="10.7" customHeight="1">
      <c r="A4" s="16"/>
      <c r="B4" s="4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310"/>
      <c r="AM4" s="310"/>
      <c r="AN4" s="310"/>
      <c r="AO4" s="310"/>
      <c r="AP4" s="310"/>
      <c r="AQ4" s="310"/>
      <c r="AR4" s="310"/>
      <c r="AS4" s="310"/>
      <c r="AT4" s="310"/>
      <c r="AU4" s="310"/>
      <c r="AV4" s="310"/>
      <c r="AW4" s="310"/>
      <c r="AX4" s="310"/>
      <c r="AY4" s="310"/>
      <c r="AZ4" s="310"/>
      <c r="BA4" s="310"/>
      <c r="BB4" s="310"/>
      <c r="BC4" s="310"/>
      <c r="BD4" s="310"/>
      <c r="BE4" s="310"/>
      <c r="BF4" s="310"/>
      <c r="BG4" s="310"/>
      <c r="BH4" s="310"/>
      <c r="BI4" s="310"/>
      <c r="BJ4" s="310"/>
      <c r="BK4" s="310"/>
      <c r="BL4" s="310"/>
      <c r="BM4" s="310"/>
      <c r="BN4" s="310"/>
      <c r="BO4" s="310"/>
      <c r="BP4" s="310"/>
      <c r="BQ4" s="310"/>
      <c r="BR4" s="310"/>
      <c r="BS4" s="310"/>
      <c r="BT4" s="310"/>
      <c r="BU4" s="310"/>
      <c r="BV4" s="310"/>
      <c r="BW4" s="310"/>
      <c r="BX4" s="310"/>
      <c r="BY4" s="310"/>
      <c r="BZ4" s="310"/>
      <c r="CA4" s="310"/>
      <c r="CB4" s="310"/>
      <c r="CC4" s="310"/>
      <c r="CD4" s="310"/>
      <c r="CE4" s="310"/>
      <c r="CF4" s="310"/>
      <c r="CG4" s="310"/>
      <c r="CH4" s="310"/>
      <c r="CI4" s="310"/>
      <c r="CJ4" s="310"/>
      <c r="CK4" s="310"/>
      <c r="CL4" s="310"/>
      <c r="CM4" s="311"/>
      <c r="CN4" s="311"/>
      <c r="CO4" s="311"/>
      <c r="CP4" s="311"/>
      <c r="CQ4" s="311"/>
      <c r="CR4" s="311"/>
      <c r="CS4" s="311"/>
      <c r="CT4" s="311"/>
      <c r="CU4" s="311"/>
      <c r="CV4" s="311"/>
      <c r="CW4" s="311"/>
      <c r="CX4" s="311"/>
      <c r="CY4" s="311"/>
      <c r="CZ4" s="311"/>
      <c r="DA4" s="311"/>
      <c r="DB4" s="311"/>
      <c r="DC4" s="311"/>
      <c r="DD4" s="311"/>
      <c r="DE4" s="311"/>
      <c r="DF4" s="311"/>
      <c r="DG4" s="4"/>
      <c r="DH4" s="88"/>
      <c r="DI4" s="87">
        <f>IF(C18&lt;&gt;"",1,0)</f>
        <v>0</v>
      </c>
      <c r="DJ4" s="90">
        <v>1</v>
      </c>
      <c r="DK4" s="88" t="s">
        <v>38</v>
      </c>
      <c r="DL4" s="88">
        <v>371</v>
      </c>
      <c r="DM4" s="87">
        <v>55</v>
      </c>
      <c r="DN4" s="88"/>
      <c r="DO4" s="88"/>
      <c r="DP4" s="16"/>
      <c r="DQ4" s="16"/>
      <c r="DR4" s="8"/>
      <c r="DS4" s="8"/>
      <c r="DT4" s="8"/>
    </row>
    <row r="5" spans="1:149" ht="6" customHeight="1">
      <c r="A5" s="16"/>
      <c r="B5" s="4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  <c r="CD5" s="237"/>
      <c r="CE5" s="237"/>
      <c r="CF5" s="237"/>
      <c r="CG5" s="237"/>
      <c r="CH5" s="237"/>
      <c r="CI5" s="237"/>
      <c r="CJ5" s="237"/>
      <c r="CK5" s="237"/>
      <c r="CL5" s="237"/>
      <c r="CM5" s="237"/>
      <c r="CN5" s="237"/>
      <c r="CO5" s="237"/>
      <c r="CP5" s="237"/>
      <c r="CQ5" s="237"/>
      <c r="CR5" s="237"/>
      <c r="CS5" s="237"/>
      <c r="CT5" s="237"/>
      <c r="CU5" s="237"/>
      <c r="CV5" s="237"/>
      <c r="CW5" s="237"/>
      <c r="CX5" s="237"/>
      <c r="CY5" s="237"/>
      <c r="CZ5" s="237"/>
      <c r="DA5" s="237"/>
      <c r="DB5" s="237"/>
      <c r="DC5" s="237"/>
      <c r="DD5" s="237"/>
      <c r="DE5" s="237"/>
      <c r="DF5" s="237"/>
      <c r="DG5" s="4"/>
      <c r="DH5" s="88"/>
      <c r="DI5" s="87">
        <f>IF(AD18&lt;&gt;"",2,0)</f>
        <v>0</v>
      </c>
      <c r="DJ5" s="90">
        <v>2</v>
      </c>
      <c r="DK5" s="88" t="s">
        <v>37</v>
      </c>
      <c r="DL5" s="88">
        <v>381</v>
      </c>
      <c r="DM5" s="87">
        <v>16</v>
      </c>
      <c r="DN5" s="88"/>
      <c r="DO5" s="88"/>
      <c r="DP5" s="16"/>
      <c r="DQ5" s="16"/>
      <c r="DR5" s="8"/>
      <c r="DS5" s="8"/>
      <c r="DT5" s="8"/>
    </row>
    <row r="6" spans="1:149">
      <c r="A6" s="16"/>
      <c r="B6" s="4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37"/>
      <c r="T6" s="237"/>
      <c r="U6" s="237"/>
      <c r="V6" s="237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37"/>
      <c r="CC6" s="237"/>
      <c r="CD6" s="237"/>
      <c r="CE6" s="237"/>
      <c r="CF6" s="288" t="s">
        <v>39</v>
      </c>
      <c r="CG6" s="288"/>
      <c r="CH6" s="288"/>
      <c r="CI6" s="288"/>
      <c r="CJ6" s="288"/>
      <c r="CK6" s="288"/>
      <c r="CL6" s="288"/>
      <c r="CM6" s="288"/>
      <c r="CN6" s="288"/>
      <c r="CO6" s="288"/>
      <c r="CP6" s="288"/>
      <c r="CQ6" s="288"/>
      <c r="CR6" s="288"/>
      <c r="CS6" s="288"/>
      <c r="CT6" s="288"/>
      <c r="CU6" s="288"/>
      <c r="CV6" s="288"/>
      <c r="CW6" s="288"/>
      <c r="CX6" s="288"/>
      <c r="CY6" s="288"/>
      <c r="CZ6" s="288"/>
      <c r="DA6" s="288"/>
      <c r="DB6" s="288"/>
      <c r="DC6" s="288"/>
      <c r="DD6" s="288"/>
      <c r="DE6" s="288"/>
      <c r="DF6" s="288"/>
      <c r="DG6" s="4"/>
      <c r="DH6" s="88"/>
      <c r="DI6" s="87">
        <f>IF(BE18&lt;&gt;"",3,0)</f>
        <v>0</v>
      </c>
      <c r="DJ6" s="90">
        <v>3</v>
      </c>
      <c r="DK6" s="88" t="s">
        <v>87</v>
      </c>
      <c r="DL6" s="88">
        <v>382</v>
      </c>
      <c r="DM6" s="87">
        <v>10</v>
      </c>
      <c r="DN6" s="88"/>
      <c r="DO6" s="88"/>
      <c r="DP6" s="16"/>
      <c r="DQ6" s="16"/>
      <c r="DR6" s="8"/>
      <c r="DS6" s="8"/>
      <c r="DT6" s="8"/>
    </row>
    <row r="7" spans="1:149" ht="12.75" customHeight="1">
      <c r="A7" s="16"/>
      <c r="B7" s="4"/>
      <c r="C7" s="227" t="s">
        <v>56</v>
      </c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37"/>
      <c r="T7" s="237"/>
      <c r="U7" s="237"/>
      <c r="V7" s="237"/>
      <c r="W7" s="276" t="s">
        <v>55</v>
      </c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6"/>
      <c r="CB7" s="237"/>
      <c r="CC7" s="237"/>
      <c r="CD7" s="237"/>
      <c r="CE7" s="237"/>
      <c r="CF7" s="288"/>
      <c r="CG7" s="288"/>
      <c r="CH7" s="288"/>
      <c r="CI7" s="288"/>
      <c r="CJ7" s="288"/>
      <c r="CK7" s="288"/>
      <c r="CL7" s="288"/>
      <c r="CM7" s="288"/>
      <c r="CN7" s="288"/>
      <c r="CO7" s="288"/>
      <c r="CP7" s="288"/>
      <c r="CQ7" s="288"/>
      <c r="CR7" s="288"/>
      <c r="CS7" s="288"/>
      <c r="CT7" s="288"/>
      <c r="CU7" s="288"/>
      <c r="CV7" s="288"/>
      <c r="CW7" s="288"/>
      <c r="CX7" s="288"/>
      <c r="CY7" s="288"/>
      <c r="CZ7" s="288"/>
      <c r="DA7" s="288"/>
      <c r="DB7" s="288"/>
      <c r="DC7" s="288"/>
      <c r="DD7" s="288"/>
      <c r="DE7" s="288"/>
      <c r="DF7" s="288"/>
      <c r="DG7" s="4"/>
      <c r="DH7" s="88"/>
      <c r="DI7" s="87">
        <f>IF(CF18&lt;&gt;"",4,0)</f>
        <v>0</v>
      </c>
      <c r="DJ7" s="90">
        <v>4</v>
      </c>
      <c r="DK7" s="88" t="s">
        <v>57</v>
      </c>
      <c r="DL7" s="88">
        <v>381</v>
      </c>
      <c r="DM7" s="87">
        <v>8</v>
      </c>
      <c r="DN7" s="88"/>
      <c r="DO7" s="88"/>
      <c r="DP7" s="16"/>
      <c r="DQ7" s="16"/>
      <c r="DR7" s="8"/>
      <c r="DS7" s="8"/>
      <c r="DT7" s="8"/>
    </row>
    <row r="8" spans="1:149" ht="3.95" customHeight="1">
      <c r="A8" s="16"/>
      <c r="B8" s="4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4"/>
      <c r="DH8" s="88"/>
      <c r="DI8" s="88"/>
      <c r="DJ8" s="88"/>
      <c r="DK8" s="88"/>
      <c r="DL8" s="88"/>
      <c r="DM8" s="88"/>
      <c r="DN8" s="88"/>
      <c r="DO8" s="88"/>
      <c r="DP8" s="16"/>
      <c r="DQ8" s="16"/>
      <c r="DR8" s="8"/>
      <c r="DS8" s="8"/>
      <c r="DT8" s="8"/>
    </row>
    <row r="9" spans="1:149">
      <c r="A9" s="19"/>
      <c r="B9" s="4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85" t="s">
        <v>1</v>
      </c>
      <c r="P9" s="286"/>
      <c r="Q9" s="262"/>
      <c r="R9" s="262"/>
      <c r="S9" s="262"/>
      <c r="T9" s="262"/>
      <c r="U9" s="262"/>
      <c r="V9" s="286" t="s">
        <v>1</v>
      </c>
      <c r="W9" s="286"/>
      <c r="X9" s="262"/>
      <c r="Y9" s="262"/>
      <c r="Z9" s="262"/>
      <c r="AA9" s="262"/>
      <c r="AB9" s="262"/>
      <c r="AC9" s="286" t="s">
        <v>1</v>
      </c>
      <c r="AD9" s="286"/>
      <c r="AE9" s="290"/>
      <c r="AF9" s="290"/>
      <c r="AG9" s="290"/>
      <c r="AH9" s="290"/>
      <c r="AI9" s="290"/>
      <c r="AJ9" s="237"/>
      <c r="AK9" s="237"/>
      <c r="AL9" s="237"/>
      <c r="AM9" s="237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37"/>
      <c r="CC9" s="237"/>
      <c r="CD9" s="237"/>
      <c r="CE9" s="237"/>
      <c r="CF9" s="260"/>
      <c r="CG9" s="260"/>
      <c r="CH9" s="260"/>
      <c r="CI9" s="260"/>
      <c r="CJ9" s="260"/>
      <c r="CK9" s="260"/>
      <c r="CL9" s="260"/>
      <c r="CM9" s="260"/>
      <c r="CN9" s="260"/>
      <c r="CO9" s="260"/>
      <c r="CP9" s="260"/>
      <c r="CQ9" s="260"/>
      <c r="CR9" s="260"/>
      <c r="CS9" s="260"/>
      <c r="CT9" s="260"/>
      <c r="CU9" s="260"/>
      <c r="CV9" s="260"/>
      <c r="CW9" s="260"/>
      <c r="CX9" s="260"/>
      <c r="CY9" s="260"/>
      <c r="CZ9" s="260"/>
      <c r="DA9" s="260"/>
      <c r="DB9" s="260"/>
      <c r="DC9" s="260"/>
      <c r="DD9" s="260"/>
      <c r="DE9" s="260"/>
      <c r="DF9" s="260"/>
      <c r="DG9" s="4"/>
      <c r="DH9" s="88"/>
      <c r="DI9" s="229" t="str">
        <f>IF(C9&lt;&gt;"",CONCATENATE(TEXT(C9,"00 00 000")," / ",TEXT(Q9,"000")," / ",TEXT(X9,"000")," / ",TEXT(AE9,"00")),"")</f>
        <v/>
      </c>
      <c r="DJ9" s="229"/>
      <c r="DK9" s="229"/>
      <c r="DL9" s="229"/>
      <c r="DM9" s="88"/>
      <c r="DN9" s="88"/>
      <c r="DO9" s="88"/>
      <c r="DP9" s="16"/>
      <c r="DQ9" s="16"/>
      <c r="DR9" s="8"/>
      <c r="DS9" s="8"/>
      <c r="DT9" s="8"/>
    </row>
    <row r="10" spans="1:149" ht="12.75" customHeight="1">
      <c r="A10" s="19"/>
      <c r="B10" s="4"/>
      <c r="C10" s="227" t="s">
        <v>54</v>
      </c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37"/>
      <c r="AK10" s="237"/>
      <c r="AL10" s="237"/>
      <c r="AM10" s="237"/>
      <c r="AN10" s="276" t="s">
        <v>53</v>
      </c>
      <c r="AO10" s="276"/>
      <c r="AP10" s="276"/>
      <c r="AQ10" s="276"/>
      <c r="AR10" s="276"/>
      <c r="AS10" s="276"/>
      <c r="AT10" s="276"/>
      <c r="AU10" s="276"/>
      <c r="AV10" s="276"/>
      <c r="AW10" s="276"/>
      <c r="AX10" s="276"/>
      <c r="AY10" s="276"/>
      <c r="AZ10" s="276"/>
      <c r="BA10" s="276"/>
      <c r="BB10" s="276"/>
      <c r="BC10" s="276"/>
      <c r="BD10" s="276"/>
      <c r="BE10" s="276"/>
      <c r="BF10" s="276"/>
      <c r="BG10" s="276"/>
      <c r="BH10" s="276"/>
      <c r="BI10" s="276"/>
      <c r="BJ10" s="276"/>
      <c r="BK10" s="276"/>
      <c r="BL10" s="276"/>
      <c r="BM10" s="276"/>
      <c r="BN10" s="276"/>
      <c r="BO10" s="276"/>
      <c r="BP10" s="276"/>
      <c r="BQ10" s="276"/>
      <c r="BR10" s="276"/>
      <c r="BS10" s="276"/>
      <c r="BT10" s="276"/>
      <c r="BU10" s="276"/>
      <c r="BV10" s="276"/>
      <c r="BW10" s="276"/>
      <c r="BX10" s="276"/>
      <c r="BY10" s="276"/>
      <c r="BZ10" s="276"/>
      <c r="CA10" s="276"/>
      <c r="CB10" s="237"/>
      <c r="CC10" s="237"/>
      <c r="CD10" s="237"/>
      <c r="CE10" s="237"/>
      <c r="CF10" s="227" t="s">
        <v>40</v>
      </c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  <c r="DE10" s="227"/>
      <c r="DF10" s="227"/>
      <c r="DG10" s="4"/>
      <c r="DH10" s="88"/>
      <c r="DI10" s="91" t="s">
        <v>59</v>
      </c>
      <c r="DJ10" s="231">
        <f>IF(BF15&lt;&gt;"",V13+DL10,"")</f>
        <v>1095</v>
      </c>
      <c r="DK10" s="231"/>
      <c r="DL10" s="87">
        <f>BF15*365</f>
        <v>1095</v>
      </c>
      <c r="DM10" s="88"/>
      <c r="DN10" s="88"/>
      <c r="DO10" s="88"/>
      <c r="DP10" s="16"/>
      <c r="DQ10" s="16"/>
      <c r="DR10" s="8"/>
      <c r="DS10" s="8"/>
      <c r="DT10" s="8"/>
    </row>
    <row r="11" spans="1:149">
      <c r="A11" s="16"/>
      <c r="B11" s="4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32"/>
      <c r="AK11" s="232"/>
      <c r="AL11" s="232"/>
      <c r="AM11" s="232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259"/>
      <c r="BC11" s="259"/>
      <c r="BD11" s="259"/>
      <c r="BE11" s="259"/>
      <c r="BF11" s="259"/>
      <c r="BG11" s="259"/>
      <c r="BH11" s="259"/>
      <c r="BI11" s="259"/>
      <c r="BJ11" s="259"/>
      <c r="BK11" s="259"/>
      <c r="BL11" s="259"/>
      <c r="BM11" s="259"/>
      <c r="BN11" s="259"/>
      <c r="BO11" s="259"/>
      <c r="BP11" s="259"/>
      <c r="BQ11" s="259"/>
      <c r="BR11" s="259"/>
      <c r="BS11" s="259"/>
      <c r="BT11" s="259"/>
      <c r="BU11" s="259"/>
      <c r="BV11" s="259"/>
      <c r="BW11" s="259"/>
      <c r="BX11" s="259"/>
      <c r="BY11" s="259"/>
      <c r="BZ11" s="259"/>
      <c r="CA11" s="259"/>
      <c r="CB11" s="237"/>
      <c r="CC11" s="237"/>
      <c r="CD11" s="237"/>
      <c r="CE11" s="237"/>
      <c r="CF11" s="260"/>
      <c r="CG11" s="260"/>
      <c r="CH11" s="260"/>
      <c r="CI11" s="260"/>
      <c r="CJ11" s="260"/>
      <c r="CK11" s="260"/>
      <c r="CL11" s="260"/>
      <c r="CM11" s="260"/>
      <c r="CN11" s="260"/>
      <c r="CO11" s="260"/>
      <c r="CP11" s="260"/>
      <c r="CQ11" s="260"/>
      <c r="CR11" s="260"/>
      <c r="CS11" s="260"/>
      <c r="CT11" s="260"/>
      <c r="CU11" s="260"/>
      <c r="CV11" s="260"/>
      <c r="CW11" s="260"/>
      <c r="CX11" s="260"/>
      <c r="CY11" s="260"/>
      <c r="CZ11" s="260"/>
      <c r="DA11" s="260"/>
      <c r="DB11" s="260"/>
      <c r="DC11" s="260"/>
      <c r="DD11" s="260"/>
      <c r="DE11" s="260"/>
      <c r="DF11" s="260"/>
      <c r="DG11" s="4"/>
      <c r="DH11" s="88"/>
      <c r="DI11" s="88"/>
      <c r="DJ11" s="87"/>
      <c r="DK11" s="88"/>
      <c r="DL11" s="88"/>
      <c r="DM11" s="88"/>
      <c r="DN11" s="88"/>
      <c r="DO11" s="88"/>
      <c r="DP11" s="16"/>
      <c r="DQ11" s="16"/>
      <c r="DR11" s="8"/>
      <c r="DS11" s="8"/>
      <c r="DT11" s="8"/>
    </row>
    <row r="12" spans="1:149">
      <c r="A12" s="16"/>
      <c r="B12" s="4"/>
      <c r="C12" s="276" t="s">
        <v>52</v>
      </c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32"/>
      <c r="AK12" s="232"/>
      <c r="AL12" s="232"/>
      <c r="AM12" s="232"/>
      <c r="AN12" s="258" t="s">
        <v>51</v>
      </c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8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258"/>
      <c r="BS12" s="258"/>
      <c r="BT12" s="258"/>
      <c r="BU12" s="258"/>
      <c r="BV12" s="258"/>
      <c r="BW12" s="258"/>
      <c r="BX12" s="258"/>
      <c r="BY12" s="258"/>
      <c r="BZ12" s="258"/>
      <c r="CA12" s="258"/>
      <c r="CB12" s="237"/>
      <c r="CC12" s="237"/>
      <c r="CD12" s="237"/>
      <c r="CE12" s="237"/>
      <c r="CF12" s="238" t="s">
        <v>41</v>
      </c>
      <c r="CG12" s="238"/>
      <c r="CH12" s="238"/>
      <c r="CI12" s="238"/>
      <c r="CJ12" s="238"/>
      <c r="CK12" s="238"/>
      <c r="CL12" s="238"/>
      <c r="CM12" s="238"/>
      <c r="CN12" s="238"/>
      <c r="CO12" s="238"/>
      <c r="CP12" s="238"/>
      <c r="CQ12" s="238"/>
      <c r="CR12" s="238"/>
      <c r="CS12" s="238"/>
      <c r="CT12" s="238"/>
      <c r="CU12" s="238"/>
      <c r="CV12" s="238"/>
      <c r="CW12" s="238"/>
      <c r="CX12" s="238"/>
      <c r="CY12" s="238"/>
      <c r="CZ12" s="238"/>
      <c r="DA12" s="238"/>
      <c r="DB12" s="238"/>
      <c r="DC12" s="238"/>
      <c r="DD12" s="238"/>
      <c r="DE12" s="238"/>
      <c r="DF12" s="238"/>
      <c r="DG12" s="4"/>
      <c r="DH12" s="88"/>
      <c r="DI12" s="230"/>
      <c r="DJ12" s="230"/>
      <c r="DK12" s="230"/>
      <c r="DL12" s="88"/>
      <c r="DM12" s="88"/>
      <c r="DN12" s="88"/>
      <c r="DO12" s="88"/>
      <c r="DP12" s="16"/>
      <c r="DQ12" s="16"/>
      <c r="DR12" s="8"/>
      <c r="DS12" s="8"/>
      <c r="DT12" s="8"/>
    </row>
    <row r="13" spans="1:149">
      <c r="A13" s="16"/>
      <c r="B13" s="4"/>
      <c r="C13" s="279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4" t="s">
        <v>2</v>
      </c>
      <c r="R13" s="284"/>
      <c r="S13" s="284"/>
      <c r="T13" s="284"/>
      <c r="U13" s="284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37"/>
      <c r="AK13" s="237"/>
      <c r="AL13" s="237"/>
      <c r="AM13" s="237"/>
      <c r="AN13" s="280"/>
      <c r="AO13" s="280"/>
      <c r="AP13" s="280"/>
      <c r="AQ13" s="280"/>
      <c r="AR13" s="280"/>
      <c r="AS13" s="280"/>
      <c r="AT13" s="280"/>
      <c r="AU13" s="280"/>
      <c r="AV13" s="280"/>
      <c r="AW13" s="280"/>
      <c r="AX13" s="280"/>
      <c r="AY13" s="280"/>
      <c r="AZ13" s="280"/>
      <c r="BA13" s="280"/>
      <c r="BB13" s="280"/>
      <c r="BC13" s="280"/>
      <c r="BD13" s="280"/>
      <c r="BE13" s="280"/>
      <c r="BF13" s="280"/>
      <c r="BG13" s="280"/>
      <c r="BH13" s="280"/>
      <c r="BI13" s="280"/>
      <c r="BJ13" s="280"/>
      <c r="BK13" s="280"/>
      <c r="BL13" s="280"/>
      <c r="BM13" s="280"/>
      <c r="BN13" s="142" t="s">
        <v>11</v>
      </c>
      <c r="BO13" s="142"/>
      <c r="BP13" s="263" t="str">
        <f>IF(C13&lt;&gt;"",CONCATENATE(TEXT(C13,"JJ"),""),IF(AN13&lt;&gt;"","Kein Eintrag",""))</f>
        <v/>
      </c>
      <c r="BQ13" s="263"/>
      <c r="BR13" s="263"/>
      <c r="BS13" s="263"/>
      <c r="BT13" s="263"/>
      <c r="BU13" s="263"/>
      <c r="BV13" s="263"/>
      <c r="BW13" s="263"/>
      <c r="BX13" s="263"/>
      <c r="BY13" s="263"/>
      <c r="BZ13" s="263"/>
      <c r="CA13" s="263"/>
      <c r="CB13" s="237"/>
      <c r="CC13" s="237"/>
      <c r="CD13" s="237"/>
      <c r="CE13" s="237"/>
      <c r="CF13" s="292"/>
      <c r="CG13" s="292"/>
      <c r="CH13" s="292"/>
      <c r="CI13" s="292"/>
      <c r="CJ13" s="292"/>
      <c r="CK13" s="292"/>
      <c r="CL13" s="292"/>
      <c r="CM13" s="292"/>
      <c r="CN13" s="292"/>
      <c r="CO13" s="292"/>
      <c r="CP13" s="292"/>
      <c r="CQ13" s="292"/>
      <c r="CR13" s="292"/>
      <c r="CS13" s="292"/>
      <c r="CT13" s="237"/>
      <c r="CU13" s="237"/>
      <c r="CV13" s="237"/>
      <c r="CW13" s="237"/>
      <c r="CX13" s="268"/>
      <c r="CY13" s="268"/>
      <c r="CZ13" s="268"/>
      <c r="DA13" s="268"/>
      <c r="DB13" s="268"/>
      <c r="DC13" s="268"/>
      <c r="DD13" s="268"/>
      <c r="DE13" s="268"/>
      <c r="DF13" s="268"/>
      <c r="DG13" s="4"/>
      <c r="DH13" s="88"/>
      <c r="DI13" s="231"/>
      <c r="DJ13" s="231"/>
      <c r="DK13" s="231"/>
      <c r="DL13" s="88"/>
      <c r="DM13" s="88"/>
      <c r="DN13" s="88"/>
      <c r="DO13" s="88"/>
      <c r="DP13" s="16"/>
      <c r="DQ13" s="16"/>
      <c r="DR13" s="8"/>
      <c r="DS13" s="8"/>
      <c r="DT13" s="8"/>
      <c r="ER13" s="2"/>
      <c r="ES13" s="2"/>
    </row>
    <row r="14" spans="1:149" ht="12.75" customHeight="1">
      <c r="A14" s="16"/>
      <c r="B14" s="4"/>
      <c r="C14" s="227" t="s">
        <v>50</v>
      </c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82"/>
      <c r="R14" s="282"/>
      <c r="S14" s="282"/>
      <c r="T14" s="282"/>
      <c r="U14" s="282"/>
      <c r="V14" s="227" t="s">
        <v>49</v>
      </c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37"/>
      <c r="AK14" s="237"/>
      <c r="AL14" s="237"/>
      <c r="AM14" s="237"/>
      <c r="AN14" s="276" t="s">
        <v>48</v>
      </c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6"/>
      <c r="BD14" s="276"/>
      <c r="BE14" s="276"/>
      <c r="BF14" s="276"/>
      <c r="BG14" s="276"/>
      <c r="BH14" s="276"/>
      <c r="BI14" s="276"/>
      <c r="BJ14" s="276"/>
      <c r="BK14" s="276"/>
      <c r="BL14" s="276"/>
      <c r="BM14" s="276"/>
      <c r="BN14" s="237"/>
      <c r="BO14" s="237"/>
      <c r="BP14" s="227" t="s">
        <v>47</v>
      </c>
      <c r="BQ14" s="227"/>
      <c r="BR14" s="227"/>
      <c r="BS14" s="227"/>
      <c r="BT14" s="227"/>
      <c r="BU14" s="227"/>
      <c r="BV14" s="227"/>
      <c r="BW14" s="227"/>
      <c r="BX14" s="227"/>
      <c r="BY14" s="227"/>
      <c r="BZ14" s="227"/>
      <c r="CA14" s="227"/>
      <c r="CB14" s="237"/>
      <c r="CC14" s="237"/>
      <c r="CD14" s="237"/>
      <c r="CE14" s="237"/>
      <c r="CF14" s="227" t="s">
        <v>42</v>
      </c>
      <c r="CG14" s="227"/>
      <c r="CH14" s="227"/>
      <c r="CI14" s="227"/>
      <c r="CJ14" s="227"/>
      <c r="CK14" s="227"/>
      <c r="CL14" s="227"/>
      <c r="CM14" s="227"/>
      <c r="CN14" s="227"/>
      <c r="CO14" s="227"/>
      <c r="CP14" s="227"/>
      <c r="CQ14" s="227"/>
      <c r="CR14" s="227"/>
      <c r="CS14" s="227"/>
      <c r="CT14" s="237"/>
      <c r="CU14" s="237"/>
      <c r="CV14" s="237"/>
      <c r="CW14" s="237"/>
      <c r="CX14" s="269" t="s">
        <v>92</v>
      </c>
      <c r="CY14" s="270"/>
      <c r="CZ14" s="270"/>
      <c r="DA14" s="270"/>
      <c r="DB14" s="270"/>
      <c r="DC14" s="270"/>
      <c r="DD14" s="270"/>
      <c r="DE14" s="270"/>
      <c r="DF14" s="270"/>
      <c r="DG14" s="4"/>
      <c r="DH14" s="8"/>
      <c r="DI14" s="8"/>
      <c r="DJ14" s="8"/>
      <c r="DK14" s="8"/>
      <c r="DL14" s="8"/>
      <c r="DM14" s="8"/>
      <c r="DN14" s="8"/>
      <c r="DO14" s="8"/>
      <c r="DP14" s="8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R14" s="3"/>
      <c r="ES14" s="3"/>
    </row>
    <row r="15" spans="1:149" ht="12.75" customHeight="1">
      <c r="A15" s="20"/>
      <c r="B15" s="4"/>
      <c r="C15" s="273"/>
      <c r="D15" s="273"/>
      <c r="E15" s="273"/>
      <c r="F15" s="273"/>
      <c r="G15" s="273"/>
      <c r="H15" s="273"/>
      <c r="I15" s="273"/>
      <c r="J15" s="273"/>
      <c r="K15" s="274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75"/>
      <c r="AR15" s="275"/>
      <c r="AS15" s="275"/>
      <c r="AT15" s="275"/>
      <c r="AU15" s="263">
        <f>IF(BK15&lt;&gt;"",DJ10)</f>
        <v>1095</v>
      </c>
      <c r="AV15" s="263"/>
      <c r="AW15" s="263"/>
      <c r="AX15" s="263"/>
      <c r="AY15" s="263"/>
      <c r="AZ15" s="263"/>
      <c r="BA15" s="263"/>
      <c r="BB15" s="263"/>
      <c r="BC15" s="263"/>
      <c r="BD15" s="263"/>
      <c r="BE15" s="12"/>
      <c r="BF15" s="281">
        <v>3</v>
      </c>
      <c r="BG15" s="281"/>
      <c r="BH15" s="281"/>
      <c r="BI15" s="281"/>
      <c r="BJ15" s="21"/>
      <c r="BK15" s="267" t="s">
        <v>36</v>
      </c>
      <c r="BL15" s="267"/>
      <c r="BM15" s="267"/>
      <c r="BN15" s="267"/>
      <c r="BO15" s="267"/>
      <c r="BP15" s="267"/>
      <c r="BQ15" s="267"/>
      <c r="BR15" s="267"/>
      <c r="BS15" s="267"/>
      <c r="BT15" s="267"/>
      <c r="BU15" s="267"/>
      <c r="BV15" s="267"/>
      <c r="BW15" s="267"/>
      <c r="BX15" s="267"/>
      <c r="BY15" s="267"/>
      <c r="BZ15" s="267"/>
      <c r="CA15" s="267"/>
      <c r="CB15" s="267"/>
      <c r="CC15" s="267"/>
      <c r="CD15" s="267"/>
      <c r="CE15" s="267"/>
      <c r="CF15" s="267"/>
      <c r="CG15" s="267"/>
      <c r="CH15" s="266"/>
      <c r="CI15" s="266"/>
      <c r="CJ15" s="266"/>
      <c r="CK15" s="266"/>
      <c r="CL15" s="266"/>
      <c r="CM15" s="266"/>
      <c r="CN15" s="266"/>
      <c r="CO15" s="266"/>
      <c r="CP15" s="266"/>
      <c r="CQ15" s="266"/>
      <c r="CR15" s="266"/>
      <c r="CS15" s="266"/>
      <c r="CT15" s="266"/>
      <c r="CU15" s="266"/>
      <c r="CV15" s="266"/>
      <c r="CW15" s="266"/>
      <c r="CX15" s="266"/>
      <c r="CY15" s="266"/>
      <c r="CZ15" s="266"/>
      <c r="DA15" s="266"/>
      <c r="DB15" s="266"/>
      <c r="DC15" s="266"/>
      <c r="DD15" s="266"/>
      <c r="DE15" s="266"/>
      <c r="DF15" s="266"/>
      <c r="DG15" s="4"/>
      <c r="DH15" s="8"/>
      <c r="DI15" s="221"/>
      <c r="DJ15" s="221"/>
      <c r="DK15" s="8"/>
      <c r="DL15" s="8"/>
      <c r="DM15" s="8"/>
      <c r="DN15" s="8"/>
      <c r="DO15" s="8"/>
      <c r="DP15" s="8"/>
      <c r="DQ15" s="8"/>
      <c r="DR15" s="8"/>
      <c r="DS15" s="8"/>
      <c r="DT15" s="8"/>
    </row>
    <row r="16" spans="1:149" ht="12.75" customHeight="1">
      <c r="A16" s="16"/>
      <c r="B16" s="4"/>
      <c r="C16" s="227" t="s">
        <v>45</v>
      </c>
      <c r="D16" s="227"/>
      <c r="E16" s="227"/>
      <c r="F16" s="227"/>
      <c r="G16" s="227"/>
      <c r="H16" s="227"/>
      <c r="I16" s="227"/>
      <c r="J16" s="227"/>
      <c r="K16" s="274"/>
      <c r="L16" s="276" t="s">
        <v>12</v>
      </c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7"/>
      <c r="AR16" s="277"/>
      <c r="AS16" s="277"/>
      <c r="AT16" s="277"/>
      <c r="AU16" s="227" t="s">
        <v>44</v>
      </c>
      <c r="AV16" s="227"/>
      <c r="AW16" s="227"/>
      <c r="AX16" s="227"/>
      <c r="AY16" s="227"/>
      <c r="AZ16" s="227"/>
      <c r="BA16" s="227"/>
      <c r="BB16" s="227"/>
      <c r="BC16" s="227"/>
      <c r="BD16" s="227"/>
      <c r="BE16" s="13"/>
      <c r="BF16" s="291" t="s">
        <v>43</v>
      </c>
      <c r="BG16" s="291"/>
      <c r="BH16" s="291"/>
      <c r="BI16" s="291"/>
      <c r="BJ16" s="289"/>
      <c r="BK16" s="289"/>
      <c r="BL16" s="289"/>
      <c r="BM16" s="289"/>
      <c r="BN16" s="266"/>
      <c r="BO16" s="266"/>
      <c r="BP16" s="266"/>
      <c r="BQ16" s="266"/>
      <c r="BR16" s="266"/>
      <c r="BS16" s="266"/>
      <c r="BT16" s="266"/>
      <c r="BU16" s="266"/>
      <c r="BV16" s="266"/>
      <c r="BW16" s="266"/>
      <c r="BX16" s="266"/>
      <c r="BY16" s="266"/>
      <c r="BZ16" s="266"/>
      <c r="CA16" s="266"/>
      <c r="CB16" s="266"/>
      <c r="CC16" s="266"/>
      <c r="CD16" s="266"/>
      <c r="CE16" s="266"/>
      <c r="CF16" s="266"/>
      <c r="CG16" s="266"/>
      <c r="CH16" s="266"/>
      <c r="CI16" s="266"/>
      <c r="CJ16" s="266"/>
      <c r="CK16" s="266"/>
      <c r="CL16" s="266"/>
      <c r="CM16" s="266"/>
      <c r="CN16" s="266"/>
      <c r="CO16" s="266"/>
      <c r="CP16" s="266"/>
      <c r="CQ16" s="266"/>
      <c r="CR16" s="266"/>
      <c r="CS16" s="266"/>
      <c r="CT16" s="266"/>
      <c r="CU16" s="266"/>
      <c r="CV16" s="266"/>
      <c r="CW16" s="266"/>
      <c r="CX16" s="266"/>
      <c r="CY16" s="266"/>
      <c r="CZ16" s="266"/>
      <c r="DA16" s="266"/>
      <c r="DB16" s="266"/>
      <c r="DC16" s="266"/>
      <c r="DD16" s="266"/>
      <c r="DE16" s="266"/>
      <c r="DF16" s="266"/>
      <c r="DG16" s="4"/>
      <c r="DH16" s="8"/>
      <c r="DI16" s="221"/>
      <c r="DJ16" s="221"/>
      <c r="DK16" s="8"/>
      <c r="DL16" s="8"/>
      <c r="DM16" s="8"/>
      <c r="DN16" s="8"/>
      <c r="DO16" s="8"/>
      <c r="DP16" s="8"/>
      <c r="DQ16" s="8"/>
      <c r="DR16" s="8"/>
      <c r="DS16" s="8"/>
      <c r="DT16" s="8"/>
    </row>
    <row r="17" spans="1:137" ht="3.95" customHeight="1">
      <c r="A17" s="16"/>
      <c r="B17" s="4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  <c r="AV17" s="265"/>
      <c r="AW17" s="265"/>
      <c r="AX17" s="265"/>
      <c r="AY17" s="265"/>
      <c r="AZ17" s="265"/>
      <c r="BA17" s="265"/>
      <c r="BB17" s="265"/>
      <c r="BC17" s="265"/>
      <c r="BD17" s="265"/>
      <c r="BE17" s="265"/>
      <c r="BF17" s="265"/>
      <c r="BG17" s="265"/>
      <c r="BH17" s="265"/>
      <c r="BI17" s="265"/>
      <c r="BJ17" s="265"/>
      <c r="BK17" s="265"/>
      <c r="BL17" s="265"/>
      <c r="BM17" s="265"/>
      <c r="BN17" s="265"/>
      <c r="BO17" s="265"/>
      <c r="BP17" s="265"/>
      <c r="BQ17" s="265"/>
      <c r="BR17" s="265"/>
      <c r="BS17" s="265"/>
      <c r="BT17" s="265"/>
      <c r="BU17" s="265"/>
      <c r="BV17" s="265"/>
      <c r="BW17" s="265"/>
      <c r="BX17" s="265"/>
      <c r="BY17" s="265"/>
      <c r="BZ17" s="265"/>
      <c r="CA17" s="265"/>
      <c r="CB17" s="265"/>
      <c r="CC17" s="265"/>
      <c r="CD17" s="265"/>
      <c r="CE17" s="265"/>
      <c r="CF17" s="265"/>
      <c r="CG17" s="265"/>
      <c r="CH17" s="265"/>
      <c r="CI17" s="265"/>
      <c r="CJ17" s="265"/>
      <c r="CK17" s="265"/>
      <c r="CL17" s="265"/>
      <c r="CM17" s="265"/>
      <c r="CN17" s="265"/>
      <c r="CO17" s="265"/>
      <c r="CP17" s="265"/>
      <c r="CQ17" s="265"/>
      <c r="CR17" s="265"/>
      <c r="CS17" s="265"/>
      <c r="CT17" s="265"/>
      <c r="CU17" s="265"/>
      <c r="CV17" s="265"/>
      <c r="CW17" s="265"/>
      <c r="CX17" s="265"/>
      <c r="CY17" s="265"/>
      <c r="CZ17" s="265"/>
      <c r="DA17" s="265"/>
      <c r="DB17" s="265"/>
      <c r="DC17" s="265"/>
      <c r="DD17" s="265"/>
      <c r="DE17" s="265"/>
      <c r="DF17" s="265"/>
      <c r="DG17" s="4"/>
      <c r="DH17" s="8"/>
      <c r="DI17" s="221"/>
      <c r="DJ17" s="221"/>
      <c r="DK17" s="8"/>
      <c r="DL17" s="8"/>
      <c r="DM17" s="8"/>
      <c r="DN17" s="8"/>
      <c r="DO17" s="8"/>
      <c r="DP17" s="8"/>
      <c r="DQ17" s="8"/>
      <c r="DR17" s="8"/>
      <c r="DS17" s="8"/>
      <c r="DT17" s="8"/>
    </row>
    <row r="18" spans="1:137" ht="11.1" customHeight="1">
      <c r="A18" s="20"/>
      <c r="B18" s="4"/>
      <c r="C18" s="264"/>
      <c r="D18" s="264"/>
      <c r="E18" s="264"/>
      <c r="F18" s="264"/>
      <c r="G18" s="26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64"/>
      <c r="AE18" s="264"/>
      <c r="AF18" s="264"/>
      <c r="AG18" s="264"/>
      <c r="AH18" s="26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5"/>
      <c r="BE18" s="252"/>
      <c r="BF18" s="253"/>
      <c r="BG18" s="253"/>
      <c r="BH18" s="253"/>
      <c r="BI18" s="254"/>
      <c r="BJ18" s="236" t="s">
        <v>88</v>
      </c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35"/>
      <c r="CG18" s="235"/>
      <c r="CH18" s="235"/>
      <c r="CI18" s="235"/>
      <c r="CJ18" s="235"/>
      <c r="CK18" s="228" t="s">
        <v>46</v>
      </c>
      <c r="CL18" s="228"/>
      <c r="CM18" s="228"/>
      <c r="CN18" s="228"/>
      <c r="CO18" s="228"/>
      <c r="CP18" s="228"/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28"/>
      <c r="DB18" s="228"/>
      <c r="DC18" s="228"/>
      <c r="DD18" s="228"/>
      <c r="DE18" s="228"/>
      <c r="DF18" s="228"/>
      <c r="DG18" s="4"/>
      <c r="DH18" s="8"/>
      <c r="DI18" s="221"/>
      <c r="DJ18" s="222"/>
      <c r="DK18" s="8"/>
      <c r="DL18" s="8"/>
      <c r="DM18" s="8"/>
      <c r="DN18" s="8"/>
      <c r="DO18" s="8"/>
      <c r="DP18" s="8"/>
      <c r="DQ18" s="8"/>
      <c r="DR18" s="8"/>
      <c r="DS18" s="8"/>
      <c r="DT18" s="8"/>
    </row>
    <row r="19" spans="1:137" ht="11.1" customHeight="1">
      <c r="A19" s="16"/>
      <c r="B19" s="4"/>
      <c r="C19" s="264"/>
      <c r="D19" s="264"/>
      <c r="E19" s="264"/>
      <c r="F19" s="264"/>
      <c r="G19" s="26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64"/>
      <c r="AE19" s="264"/>
      <c r="AF19" s="264"/>
      <c r="AG19" s="264"/>
      <c r="AH19" s="26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5"/>
      <c r="BE19" s="255"/>
      <c r="BF19" s="256"/>
      <c r="BG19" s="256"/>
      <c r="BH19" s="256"/>
      <c r="BI19" s="257"/>
      <c r="BJ19" s="236" t="str">
        <f>CONCATENATE(" ",DM6," LE – ",DL6)</f>
        <v xml:space="preserve"> 10 LE – 382</v>
      </c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35"/>
      <c r="CG19" s="235"/>
      <c r="CH19" s="235"/>
      <c r="CI19" s="235"/>
      <c r="CJ19" s="235"/>
      <c r="CK19" s="228" t="str">
        <f>CONCATENATE(" ",DM7," LE – ",DL7," | Teil")</f>
        <v xml:space="preserve"> 8 LE – 381 | Teil</v>
      </c>
      <c r="CL19" s="228"/>
      <c r="CM19" s="228"/>
      <c r="CN19" s="228"/>
      <c r="CO19" s="228"/>
      <c r="CP19" s="228"/>
      <c r="CQ19" s="228"/>
      <c r="CR19" s="228"/>
      <c r="CS19" s="228"/>
      <c r="CT19" s="228"/>
      <c r="CU19" s="228"/>
      <c r="CV19" s="228"/>
      <c r="CW19" s="228"/>
      <c r="CX19" s="228"/>
      <c r="CY19" s="228"/>
      <c r="CZ19" s="228"/>
      <c r="DA19" s="228"/>
      <c r="DB19" s="228"/>
      <c r="DC19" s="228"/>
      <c r="DD19" s="228"/>
      <c r="DE19" s="228"/>
      <c r="DF19" s="228"/>
      <c r="DG19" s="4"/>
      <c r="DH19" s="8"/>
      <c r="DI19" s="222"/>
      <c r="DJ19" s="222"/>
      <c r="DK19" s="8"/>
      <c r="DL19" s="8"/>
      <c r="DM19" s="8"/>
      <c r="DN19" s="8"/>
      <c r="DO19" s="8"/>
      <c r="DP19" s="8"/>
      <c r="DQ19" s="8"/>
      <c r="DR19" s="8"/>
      <c r="DS19" s="8"/>
      <c r="DT19" s="8"/>
    </row>
    <row r="20" spans="1:137" ht="3.95" customHeight="1">
      <c r="A20" s="16"/>
      <c r="B20" s="4"/>
      <c r="C20" s="226"/>
      <c r="D20" s="226"/>
      <c r="E20" s="226"/>
      <c r="F20" s="226"/>
      <c r="G20" s="226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6"/>
      <c r="AE20" s="226"/>
      <c r="AF20" s="226"/>
      <c r="AG20" s="226"/>
      <c r="AH20" s="226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61"/>
      <c r="BF20" s="261"/>
      <c r="BG20" s="261"/>
      <c r="BH20" s="261"/>
      <c r="BI20" s="261"/>
      <c r="BJ20" s="223"/>
      <c r="BK20" s="223"/>
      <c r="BL20" s="223"/>
      <c r="BM20" s="223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  <c r="CB20" s="223"/>
      <c r="CC20" s="223"/>
      <c r="CD20" s="223"/>
      <c r="CE20" s="223"/>
      <c r="CF20" s="226"/>
      <c r="CG20" s="226"/>
      <c r="CH20" s="226"/>
      <c r="CI20" s="226"/>
      <c r="CJ20" s="226"/>
      <c r="CK20" s="223"/>
      <c r="CL20" s="223"/>
      <c r="CM20" s="223"/>
      <c r="CN20" s="223"/>
      <c r="CO20" s="223"/>
      <c r="CP20" s="223"/>
      <c r="CQ20" s="223"/>
      <c r="CR20" s="223"/>
      <c r="CS20" s="223"/>
      <c r="CT20" s="223"/>
      <c r="CU20" s="223"/>
      <c r="CV20" s="223"/>
      <c r="CW20" s="223"/>
      <c r="CX20" s="223"/>
      <c r="CY20" s="223"/>
      <c r="CZ20" s="223"/>
      <c r="DA20" s="223"/>
      <c r="DB20" s="223"/>
      <c r="DC20" s="223"/>
      <c r="DD20" s="223"/>
      <c r="DE20" s="223"/>
      <c r="DF20" s="223"/>
      <c r="DG20" s="4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</row>
    <row r="21" spans="1:137" ht="12.95" customHeight="1">
      <c r="A21" s="16"/>
      <c r="B21" s="4"/>
      <c r="C21" s="245" t="s">
        <v>5</v>
      </c>
      <c r="D21" s="234"/>
      <c r="E21" s="234"/>
      <c r="F21" s="234"/>
      <c r="G21" s="234"/>
      <c r="H21" s="234"/>
      <c r="I21" s="248" t="s">
        <v>8</v>
      </c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50"/>
      <c r="AK21" s="249" t="s">
        <v>9</v>
      </c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49"/>
      <c r="BA21" s="249"/>
      <c r="BB21" s="249"/>
      <c r="BC21" s="249"/>
      <c r="BD21" s="249"/>
      <c r="BE21" s="249"/>
      <c r="BF21" s="249"/>
      <c r="BG21" s="249"/>
      <c r="BH21" s="249"/>
      <c r="BI21" s="249"/>
      <c r="BJ21" s="249"/>
      <c r="BK21" s="249"/>
      <c r="BL21" s="250"/>
      <c r="BM21" s="233" t="s">
        <v>0</v>
      </c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9" t="s">
        <v>4</v>
      </c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40"/>
      <c r="DA21" s="240"/>
      <c r="DB21" s="240"/>
      <c r="DC21" s="240"/>
      <c r="DD21" s="240"/>
      <c r="DE21" s="240"/>
      <c r="DF21" s="241"/>
      <c r="DG21" s="4"/>
      <c r="DH21" s="8"/>
      <c r="DI21" s="220" t="s">
        <v>77</v>
      </c>
      <c r="DJ21" s="220"/>
      <c r="DK21" s="220"/>
      <c r="DL21" s="220"/>
      <c r="DM21" s="220"/>
      <c r="DN21" s="220"/>
      <c r="DO21" s="220"/>
      <c r="DP21" s="8"/>
      <c r="DQ21" s="8"/>
      <c r="DR21" s="8"/>
      <c r="DS21" s="8"/>
      <c r="DT21" s="8"/>
    </row>
    <row r="22" spans="1:137" ht="12.95" customHeight="1">
      <c r="A22" s="16"/>
      <c r="B22" s="4"/>
      <c r="C22" s="246"/>
      <c r="D22" s="247"/>
      <c r="E22" s="247"/>
      <c r="F22" s="247"/>
      <c r="G22" s="247"/>
      <c r="H22" s="247"/>
      <c r="I22" s="251" t="s">
        <v>6</v>
      </c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 t="s">
        <v>3</v>
      </c>
      <c r="AS22" s="251"/>
      <c r="AT22" s="251"/>
      <c r="AU22" s="251"/>
      <c r="AV22" s="251"/>
      <c r="AW22" s="251"/>
      <c r="AX22" s="251"/>
      <c r="AY22" s="251"/>
      <c r="AZ22" s="251"/>
      <c r="BA22" s="251"/>
      <c r="BB22" s="251"/>
      <c r="BC22" s="251"/>
      <c r="BD22" s="251"/>
      <c r="BE22" s="251"/>
      <c r="BF22" s="251"/>
      <c r="BG22" s="251"/>
      <c r="BH22" s="251"/>
      <c r="BI22" s="251"/>
      <c r="BJ22" s="251"/>
      <c r="BK22" s="251"/>
      <c r="BL22" s="251"/>
      <c r="BM22" s="251"/>
      <c r="BN22" s="251"/>
      <c r="BO22" s="251"/>
      <c r="BP22" s="251"/>
      <c r="BQ22" s="251"/>
      <c r="BR22" s="251"/>
      <c r="BS22" s="251"/>
      <c r="BT22" s="251"/>
      <c r="BU22" s="251"/>
      <c r="BV22" s="251"/>
      <c r="BW22" s="251"/>
      <c r="BX22" s="251"/>
      <c r="BY22" s="251"/>
      <c r="BZ22" s="251"/>
      <c r="CA22" s="242"/>
      <c r="CB22" s="243"/>
      <c r="CC22" s="243"/>
      <c r="CD22" s="243"/>
      <c r="CE22" s="243"/>
      <c r="CF22" s="243"/>
      <c r="CG22" s="243"/>
      <c r="CH22" s="243"/>
      <c r="CI22" s="243"/>
      <c r="CJ22" s="243"/>
      <c r="CK22" s="243"/>
      <c r="CL22" s="243"/>
      <c r="CM22" s="243"/>
      <c r="CN22" s="243"/>
      <c r="CO22" s="243"/>
      <c r="CP22" s="243"/>
      <c r="CQ22" s="243"/>
      <c r="CR22" s="243"/>
      <c r="CS22" s="243"/>
      <c r="CT22" s="243"/>
      <c r="CU22" s="243"/>
      <c r="CV22" s="243"/>
      <c r="CW22" s="243"/>
      <c r="CX22" s="243"/>
      <c r="CY22" s="243"/>
      <c r="CZ22" s="243"/>
      <c r="DA22" s="243"/>
      <c r="DB22" s="243"/>
      <c r="DC22" s="243"/>
      <c r="DD22" s="243"/>
      <c r="DE22" s="243"/>
      <c r="DF22" s="244"/>
      <c r="DG22" s="4"/>
      <c r="DH22" s="8"/>
      <c r="DI22" s="98"/>
      <c r="DJ22" s="16"/>
      <c r="DK22" s="16"/>
      <c r="DL22" s="16"/>
      <c r="DM22" s="16"/>
      <c r="DN22" s="16"/>
      <c r="DO22" s="8"/>
      <c r="DP22" s="8"/>
      <c r="DQ22" s="8"/>
      <c r="DR22" s="8"/>
      <c r="DS22" s="8"/>
      <c r="DT22" s="8"/>
    </row>
    <row r="23" spans="1:137" ht="12.95" customHeight="1">
      <c r="A23" s="16"/>
      <c r="B23" s="4"/>
      <c r="C23" s="293">
        <v>1</v>
      </c>
      <c r="D23" s="294"/>
      <c r="E23" s="294"/>
      <c r="F23" s="294"/>
      <c r="G23" s="294"/>
      <c r="H23" s="294"/>
      <c r="I23" s="297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9"/>
      <c r="AK23" s="297"/>
      <c r="AL23" s="298"/>
      <c r="AM23" s="298"/>
      <c r="AN23" s="298"/>
      <c r="AO23" s="298"/>
      <c r="AP23" s="298"/>
      <c r="AQ23" s="298"/>
      <c r="AR23" s="298"/>
      <c r="AS23" s="298"/>
      <c r="AT23" s="298"/>
      <c r="AU23" s="298"/>
      <c r="AV23" s="298"/>
      <c r="AW23" s="298"/>
      <c r="AX23" s="298"/>
      <c r="AY23" s="298"/>
      <c r="AZ23" s="298"/>
      <c r="BA23" s="298"/>
      <c r="BB23" s="298"/>
      <c r="BC23" s="298"/>
      <c r="BD23" s="298"/>
      <c r="BE23" s="298"/>
      <c r="BF23" s="298"/>
      <c r="BG23" s="298"/>
      <c r="BH23" s="298"/>
      <c r="BI23" s="298"/>
      <c r="BJ23" s="298"/>
      <c r="BK23" s="298"/>
      <c r="BL23" s="299"/>
      <c r="BM23" s="301"/>
      <c r="BN23" s="302"/>
      <c r="BO23" s="302"/>
      <c r="BP23" s="302"/>
      <c r="BQ23" s="302"/>
      <c r="BR23" s="302"/>
      <c r="BS23" s="302"/>
      <c r="BT23" s="302"/>
      <c r="BU23" s="302"/>
      <c r="BV23" s="302"/>
      <c r="BW23" s="302"/>
      <c r="BX23" s="302"/>
      <c r="BY23" s="302"/>
      <c r="BZ23" s="302"/>
      <c r="CA23" s="303"/>
      <c r="CB23" s="304"/>
      <c r="CC23" s="304"/>
      <c r="CD23" s="304"/>
      <c r="CE23" s="304"/>
      <c r="CF23" s="304"/>
      <c r="CG23" s="304"/>
      <c r="CH23" s="304"/>
      <c r="CI23" s="304"/>
      <c r="CJ23" s="304"/>
      <c r="CK23" s="304"/>
      <c r="CL23" s="304"/>
      <c r="CM23" s="304"/>
      <c r="CN23" s="304"/>
      <c r="CO23" s="304"/>
      <c r="CP23" s="304"/>
      <c r="CQ23" s="304"/>
      <c r="CR23" s="304"/>
      <c r="CS23" s="304"/>
      <c r="CT23" s="304"/>
      <c r="CU23" s="304"/>
      <c r="CV23" s="304"/>
      <c r="CW23" s="304"/>
      <c r="CX23" s="304"/>
      <c r="CY23" s="304"/>
      <c r="CZ23" s="304"/>
      <c r="DA23" s="304"/>
      <c r="DB23" s="304"/>
      <c r="DC23" s="304"/>
      <c r="DD23" s="304"/>
      <c r="DE23" s="304"/>
      <c r="DF23" s="305"/>
      <c r="DG23" s="4"/>
      <c r="DH23" s="8"/>
      <c r="DI23" s="216" t="s">
        <v>71</v>
      </c>
      <c r="DJ23" s="216"/>
      <c r="DK23" s="218" t="s">
        <v>74</v>
      </c>
      <c r="DL23" s="218"/>
      <c r="DM23" s="218"/>
      <c r="DN23" s="218"/>
      <c r="DO23" s="218"/>
      <c r="DP23" s="8"/>
      <c r="DQ23" s="8"/>
      <c r="DR23" s="8"/>
      <c r="DS23" s="8"/>
      <c r="DT23" s="8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</row>
    <row r="24" spans="1:137" ht="12.95" customHeight="1">
      <c r="A24" s="16"/>
      <c r="B24" s="4"/>
      <c r="C24" s="295"/>
      <c r="D24" s="296"/>
      <c r="E24" s="296"/>
      <c r="F24" s="296"/>
      <c r="G24" s="296"/>
      <c r="H24" s="296"/>
      <c r="I24" s="309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00"/>
      <c r="AJ24" s="300"/>
      <c r="AK24" s="300"/>
      <c r="AL24" s="300"/>
      <c r="AM24" s="300"/>
      <c r="AN24" s="300"/>
      <c r="AO24" s="300"/>
      <c r="AP24" s="300"/>
      <c r="AQ24" s="300"/>
      <c r="AR24" s="300"/>
      <c r="AS24" s="300"/>
      <c r="AT24" s="300"/>
      <c r="AU24" s="300"/>
      <c r="AV24" s="300"/>
      <c r="AW24" s="300"/>
      <c r="AX24" s="300"/>
      <c r="AY24" s="300"/>
      <c r="AZ24" s="300"/>
      <c r="BA24" s="300"/>
      <c r="BB24" s="300"/>
      <c r="BC24" s="300"/>
      <c r="BD24" s="300"/>
      <c r="BE24" s="300"/>
      <c r="BF24" s="300"/>
      <c r="BG24" s="300"/>
      <c r="BH24" s="300"/>
      <c r="BI24" s="300"/>
      <c r="BJ24" s="300"/>
      <c r="BK24" s="300"/>
      <c r="BL24" s="300"/>
      <c r="BM24" s="300"/>
      <c r="BN24" s="300"/>
      <c r="BO24" s="300"/>
      <c r="BP24" s="300"/>
      <c r="BQ24" s="300"/>
      <c r="BR24" s="300"/>
      <c r="BS24" s="300"/>
      <c r="BT24" s="300"/>
      <c r="BU24" s="300"/>
      <c r="BV24" s="300"/>
      <c r="BW24" s="300"/>
      <c r="BX24" s="300"/>
      <c r="BY24" s="300"/>
      <c r="BZ24" s="300"/>
      <c r="CA24" s="306"/>
      <c r="CB24" s="307"/>
      <c r="CC24" s="307"/>
      <c r="CD24" s="307"/>
      <c r="CE24" s="307"/>
      <c r="CF24" s="307"/>
      <c r="CG24" s="307"/>
      <c r="CH24" s="307"/>
      <c r="CI24" s="307"/>
      <c r="CJ24" s="307"/>
      <c r="CK24" s="307"/>
      <c r="CL24" s="307"/>
      <c r="CM24" s="307"/>
      <c r="CN24" s="307"/>
      <c r="CO24" s="307"/>
      <c r="CP24" s="307"/>
      <c r="CQ24" s="307"/>
      <c r="CR24" s="307"/>
      <c r="CS24" s="307"/>
      <c r="CT24" s="307"/>
      <c r="CU24" s="307"/>
      <c r="CV24" s="307"/>
      <c r="CW24" s="307"/>
      <c r="CX24" s="307"/>
      <c r="CY24" s="307"/>
      <c r="CZ24" s="307"/>
      <c r="DA24" s="307"/>
      <c r="DB24" s="307"/>
      <c r="DC24" s="307"/>
      <c r="DD24" s="307"/>
      <c r="DE24" s="307"/>
      <c r="DF24" s="308"/>
      <c r="DG24" s="4"/>
      <c r="DH24" s="8"/>
      <c r="DI24" s="97"/>
      <c r="DJ24" s="16"/>
      <c r="DK24" s="25"/>
      <c r="DL24" s="24"/>
      <c r="DM24" s="8"/>
      <c r="DN24" s="8"/>
      <c r="DO24" s="8"/>
      <c r="DP24" s="8"/>
      <c r="DQ24" s="8"/>
      <c r="DR24" s="8"/>
      <c r="DS24" s="8"/>
      <c r="DT24" s="8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</row>
    <row r="25" spans="1:137" ht="12.95" customHeight="1">
      <c r="A25" s="16"/>
      <c r="B25" s="4"/>
      <c r="C25" s="293">
        <v>2</v>
      </c>
      <c r="D25" s="294"/>
      <c r="E25" s="294"/>
      <c r="F25" s="294"/>
      <c r="G25" s="294"/>
      <c r="H25" s="294"/>
      <c r="I25" s="297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9"/>
      <c r="AK25" s="298"/>
      <c r="AL25" s="298"/>
      <c r="AM25" s="298"/>
      <c r="AN25" s="298"/>
      <c r="AO25" s="298"/>
      <c r="AP25" s="298"/>
      <c r="AQ25" s="298"/>
      <c r="AR25" s="298"/>
      <c r="AS25" s="298"/>
      <c r="AT25" s="298"/>
      <c r="AU25" s="298"/>
      <c r="AV25" s="298"/>
      <c r="AW25" s="298"/>
      <c r="AX25" s="298"/>
      <c r="AY25" s="298"/>
      <c r="AZ25" s="298"/>
      <c r="BA25" s="298"/>
      <c r="BB25" s="298"/>
      <c r="BC25" s="298"/>
      <c r="BD25" s="298"/>
      <c r="BE25" s="298"/>
      <c r="BF25" s="298"/>
      <c r="BG25" s="298"/>
      <c r="BH25" s="298"/>
      <c r="BI25" s="298"/>
      <c r="BJ25" s="298"/>
      <c r="BK25" s="298"/>
      <c r="BL25" s="299"/>
      <c r="BM25" s="301"/>
      <c r="BN25" s="302"/>
      <c r="BO25" s="302"/>
      <c r="BP25" s="302"/>
      <c r="BQ25" s="302"/>
      <c r="BR25" s="302"/>
      <c r="BS25" s="302"/>
      <c r="BT25" s="302"/>
      <c r="BU25" s="302"/>
      <c r="BV25" s="302"/>
      <c r="BW25" s="302"/>
      <c r="BX25" s="302"/>
      <c r="BY25" s="302"/>
      <c r="BZ25" s="302"/>
      <c r="CA25" s="303"/>
      <c r="CB25" s="304"/>
      <c r="CC25" s="304"/>
      <c r="CD25" s="304"/>
      <c r="CE25" s="304"/>
      <c r="CF25" s="304"/>
      <c r="CG25" s="304"/>
      <c r="CH25" s="304"/>
      <c r="CI25" s="304"/>
      <c r="CJ25" s="304"/>
      <c r="CK25" s="304"/>
      <c r="CL25" s="304"/>
      <c r="CM25" s="304"/>
      <c r="CN25" s="304"/>
      <c r="CO25" s="304"/>
      <c r="CP25" s="304"/>
      <c r="CQ25" s="304"/>
      <c r="CR25" s="304"/>
      <c r="CS25" s="304"/>
      <c r="CT25" s="304"/>
      <c r="CU25" s="304"/>
      <c r="CV25" s="304"/>
      <c r="CW25" s="304"/>
      <c r="CX25" s="304"/>
      <c r="CY25" s="304"/>
      <c r="CZ25" s="304"/>
      <c r="DA25" s="304"/>
      <c r="DB25" s="304"/>
      <c r="DC25" s="304"/>
      <c r="DD25" s="304"/>
      <c r="DE25" s="304"/>
      <c r="DF25" s="305"/>
      <c r="DG25" s="4"/>
      <c r="DH25" s="8"/>
      <c r="DI25" s="217" t="s">
        <v>72</v>
      </c>
      <c r="DJ25" s="217"/>
      <c r="DK25" s="219" t="s">
        <v>75</v>
      </c>
      <c r="DL25" s="219"/>
      <c r="DM25" s="219"/>
      <c r="DN25" s="219"/>
      <c r="DO25" s="219"/>
      <c r="DP25" s="8"/>
      <c r="DQ25" s="8"/>
      <c r="DR25" s="8"/>
      <c r="DS25" s="8"/>
      <c r="DT25" s="8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</row>
    <row r="26" spans="1:137" ht="12.95" customHeight="1">
      <c r="A26" s="16"/>
      <c r="B26" s="4"/>
      <c r="C26" s="295"/>
      <c r="D26" s="296"/>
      <c r="E26" s="296"/>
      <c r="F26" s="296"/>
      <c r="G26" s="296"/>
      <c r="H26" s="296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300"/>
      <c r="AQ26" s="300"/>
      <c r="AR26" s="300"/>
      <c r="AS26" s="300"/>
      <c r="AT26" s="300"/>
      <c r="AU26" s="300"/>
      <c r="AV26" s="300"/>
      <c r="AW26" s="300"/>
      <c r="AX26" s="300"/>
      <c r="AY26" s="300"/>
      <c r="AZ26" s="300"/>
      <c r="BA26" s="300"/>
      <c r="BB26" s="300"/>
      <c r="BC26" s="300"/>
      <c r="BD26" s="300"/>
      <c r="BE26" s="300"/>
      <c r="BF26" s="300"/>
      <c r="BG26" s="300"/>
      <c r="BH26" s="300"/>
      <c r="BI26" s="300"/>
      <c r="BJ26" s="300"/>
      <c r="BK26" s="300"/>
      <c r="BL26" s="300"/>
      <c r="BM26" s="300"/>
      <c r="BN26" s="300"/>
      <c r="BO26" s="300"/>
      <c r="BP26" s="300"/>
      <c r="BQ26" s="300"/>
      <c r="BR26" s="300"/>
      <c r="BS26" s="300"/>
      <c r="BT26" s="300"/>
      <c r="BU26" s="300"/>
      <c r="BV26" s="300"/>
      <c r="BW26" s="300"/>
      <c r="BX26" s="300"/>
      <c r="BY26" s="300"/>
      <c r="BZ26" s="300"/>
      <c r="CA26" s="306"/>
      <c r="CB26" s="307"/>
      <c r="CC26" s="307"/>
      <c r="CD26" s="307"/>
      <c r="CE26" s="307"/>
      <c r="CF26" s="307"/>
      <c r="CG26" s="307"/>
      <c r="CH26" s="307"/>
      <c r="CI26" s="307"/>
      <c r="CJ26" s="307"/>
      <c r="CK26" s="307"/>
      <c r="CL26" s="307"/>
      <c r="CM26" s="307"/>
      <c r="CN26" s="307"/>
      <c r="CO26" s="307"/>
      <c r="CP26" s="307"/>
      <c r="CQ26" s="307"/>
      <c r="CR26" s="307"/>
      <c r="CS26" s="307"/>
      <c r="CT26" s="307"/>
      <c r="CU26" s="307"/>
      <c r="CV26" s="307"/>
      <c r="CW26" s="307"/>
      <c r="CX26" s="307"/>
      <c r="CY26" s="307"/>
      <c r="CZ26" s="307"/>
      <c r="DA26" s="307"/>
      <c r="DB26" s="307"/>
      <c r="DC26" s="307"/>
      <c r="DD26" s="307"/>
      <c r="DE26" s="307"/>
      <c r="DF26" s="308"/>
      <c r="DG26" s="4"/>
      <c r="DH26" s="8"/>
      <c r="DI26" s="97"/>
      <c r="DJ26" s="16"/>
      <c r="DK26" s="25"/>
      <c r="DL26" s="24"/>
      <c r="DM26" s="8"/>
      <c r="DN26" s="8"/>
      <c r="DO26" s="8"/>
      <c r="DP26" s="8"/>
      <c r="DQ26" s="8"/>
      <c r="DR26" s="8"/>
      <c r="DS26" s="8"/>
      <c r="DT26" s="8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</row>
    <row r="27" spans="1:137" ht="12.95" customHeight="1">
      <c r="A27" s="16"/>
      <c r="B27" s="4"/>
      <c r="C27" s="293">
        <v>3</v>
      </c>
      <c r="D27" s="294"/>
      <c r="E27" s="294"/>
      <c r="F27" s="294"/>
      <c r="G27" s="294"/>
      <c r="H27" s="294"/>
      <c r="I27" s="297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J27" s="299"/>
      <c r="AK27" s="298"/>
      <c r="AL27" s="298"/>
      <c r="AM27" s="298"/>
      <c r="AN27" s="298"/>
      <c r="AO27" s="298"/>
      <c r="AP27" s="298"/>
      <c r="AQ27" s="298"/>
      <c r="AR27" s="298"/>
      <c r="AS27" s="298"/>
      <c r="AT27" s="298"/>
      <c r="AU27" s="298"/>
      <c r="AV27" s="298"/>
      <c r="AW27" s="298"/>
      <c r="AX27" s="298"/>
      <c r="AY27" s="298"/>
      <c r="AZ27" s="298"/>
      <c r="BA27" s="298"/>
      <c r="BB27" s="298"/>
      <c r="BC27" s="298"/>
      <c r="BD27" s="298"/>
      <c r="BE27" s="298"/>
      <c r="BF27" s="298"/>
      <c r="BG27" s="298"/>
      <c r="BH27" s="298"/>
      <c r="BI27" s="298"/>
      <c r="BJ27" s="298"/>
      <c r="BK27" s="298"/>
      <c r="BL27" s="299"/>
      <c r="BM27" s="301"/>
      <c r="BN27" s="302"/>
      <c r="BO27" s="302"/>
      <c r="BP27" s="302"/>
      <c r="BQ27" s="302"/>
      <c r="BR27" s="302"/>
      <c r="BS27" s="302"/>
      <c r="BT27" s="302"/>
      <c r="BU27" s="302"/>
      <c r="BV27" s="302"/>
      <c r="BW27" s="302"/>
      <c r="BX27" s="302"/>
      <c r="BY27" s="302"/>
      <c r="BZ27" s="302"/>
      <c r="CA27" s="303"/>
      <c r="CB27" s="304"/>
      <c r="CC27" s="304"/>
      <c r="CD27" s="304"/>
      <c r="CE27" s="304"/>
      <c r="CF27" s="304"/>
      <c r="CG27" s="304"/>
      <c r="CH27" s="304"/>
      <c r="CI27" s="304"/>
      <c r="CJ27" s="304"/>
      <c r="CK27" s="304"/>
      <c r="CL27" s="304"/>
      <c r="CM27" s="304"/>
      <c r="CN27" s="304"/>
      <c r="CO27" s="304"/>
      <c r="CP27" s="304"/>
      <c r="CQ27" s="304"/>
      <c r="CR27" s="304"/>
      <c r="CS27" s="304"/>
      <c r="CT27" s="304"/>
      <c r="CU27" s="304"/>
      <c r="CV27" s="304"/>
      <c r="CW27" s="304"/>
      <c r="CX27" s="304"/>
      <c r="CY27" s="304"/>
      <c r="CZ27" s="304"/>
      <c r="DA27" s="304"/>
      <c r="DB27" s="304"/>
      <c r="DC27" s="304"/>
      <c r="DD27" s="304"/>
      <c r="DE27" s="304"/>
      <c r="DF27" s="305"/>
      <c r="DG27" s="4"/>
      <c r="DH27" s="8"/>
      <c r="DI27" s="217" t="s">
        <v>73</v>
      </c>
      <c r="DJ27" s="217"/>
      <c r="DK27" s="219" t="s">
        <v>76</v>
      </c>
      <c r="DL27" s="219"/>
      <c r="DM27" s="219"/>
      <c r="DN27" s="219"/>
      <c r="DO27" s="219"/>
      <c r="DP27" s="8"/>
      <c r="DQ27" s="8"/>
      <c r="DR27" s="8"/>
      <c r="DS27" s="8"/>
      <c r="DT27" s="8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</row>
    <row r="28" spans="1:137" ht="12.95" customHeight="1">
      <c r="A28" s="16"/>
      <c r="B28" s="4"/>
      <c r="C28" s="295"/>
      <c r="D28" s="296"/>
      <c r="E28" s="296"/>
      <c r="F28" s="296"/>
      <c r="G28" s="296"/>
      <c r="H28" s="296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0"/>
      <c r="AP28" s="300"/>
      <c r="AQ28" s="300"/>
      <c r="AR28" s="300"/>
      <c r="AS28" s="300"/>
      <c r="AT28" s="300"/>
      <c r="AU28" s="300"/>
      <c r="AV28" s="300"/>
      <c r="AW28" s="300"/>
      <c r="AX28" s="300"/>
      <c r="AY28" s="300"/>
      <c r="AZ28" s="300"/>
      <c r="BA28" s="300"/>
      <c r="BB28" s="300"/>
      <c r="BC28" s="300"/>
      <c r="BD28" s="300"/>
      <c r="BE28" s="300"/>
      <c r="BF28" s="300"/>
      <c r="BG28" s="300"/>
      <c r="BH28" s="300"/>
      <c r="BI28" s="300"/>
      <c r="BJ28" s="300"/>
      <c r="BK28" s="300"/>
      <c r="BL28" s="300"/>
      <c r="BM28" s="300"/>
      <c r="BN28" s="300"/>
      <c r="BO28" s="300"/>
      <c r="BP28" s="300"/>
      <c r="BQ28" s="300"/>
      <c r="BR28" s="300"/>
      <c r="BS28" s="300"/>
      <c r="BT28" s="300"/>
      <c r="BU28" s="300"/>
      <c r="BV28" s="300"/>
      <c r="BW28" s="300"/>
      <c r="BX28" s="300"/>
      <c r="BY28" s="300"/>
      <c r="BZ28" s="300"/>
      <c r="CA28" s="306"/>
      <c r="CB28" s="307"/>
      <c r="CC28" s="307"/>
      <c r="CD28" s="307"/>
      <c r="CE28" s="307"/>
      <c r="CF28" s="307"/>
      <c r="CG28" s="307"/>
      <c r="CH28" s="307"/>
      <c r="CI28" s="307"/>
      <c r="CJ28" s="307"/>
      <c r="CK28" s="307"/>
      <c r="CL28" s="307"/>
      <c r="CM28" s="307"/>
      <c r="CN28" s="307"/>
      <c r="CO28" s="307"/>
      <c r="CP28" s="307"/>
      <c r="CQ28" s="307"/>
      <c r="CR28" s="307"/>
      <c r="CS28" s="307"/>
      <c r="CT28" s="307"/>
      <c r="CU28" s="307"/>
      <c r="CV28" s="307"/>
      <c r="CW28" s="307"/>
      <c r="CX28" s="307"/>
      <c r="CY28" s="307"/>
      <c r="CZ28" s="307"/>
      <c r="DA28" s="307"/>
      <c r="DB28" s="307"/>
      <c r="DC28" s="307"/>
      <c r="DD28" s="307"/>
      <c r="DE28" s="307"/>
      <c r="DF28" s="308"/>
      <c r="DG28" s="4"/>
      <c r="DH28" s="8"/>
      <c r="DI28" s="16"/>
      <c r="DJ28" s="16"/>
      <c r="DK28" s="25"/>
      <c r="DL28" s="24"/>
      <c r="DM28" s="8"/>
      <c r="DN28" s="8"/>
      <c r="DO28" s="8"/>
      <c r="DP28" s="8"/>
      <c r="DQ28" s="8"/>
      <c r="DR28" s="8"/>
      <c r="DS28" s="8"/>
      <c r="DT28" s="8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</row>
    <row r="29" spans="1:137" ht="12.95" customHeight="1">
      <c r="A29" s="16"/>
      <c r="B29" s="4"/>
      <c r="C29" s="293">
        <v>4</v>
      </c>
      <c r="D29" s="294"/>
      <c r="E29" s="294"/>
      <c r="F29" s="294"/>
      <c r="G29" s="294"/>
      <c r="H29" s="294"/>
      <c r="I29" s="297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  <c r="AJ29" s="299"/>
      <c r="AK29" s="298"/>
      <c r="AL29" s="298"/>
      <c r="AM29" s="298"/>
      <c r="AN29" s="298"/>
      <c r="AO29" s="298"/>
      <c r="AP29" s="298"/>
      <c r="AQ29" s="298"/>
      <c r="AR29" s="298"/>
      <c r="AS29" s="298"/>
      <c r="AT29" s="298"/>
      <c r="AU29" s="298"/>
      <c r="AV29" s="298"/>
      <c r="AW29" s="298"/>
      <c r="AX29" s="298"/>
      <c r="AY29" s="298"/>
      <c r="AZ29" s="298"/>
      <c r="BA29" s="298"/>
      <c r="BB29" s="298"/>
      <c r="BC29" s="298"/>
      <c r="BD29" s="298"/>
      <c r="BE29" s="298"/>
      <c r="BF29" s="298"/>
      <c r="BG29" s="298"/>
      <c r="BH29" s="298"/>
      <c r="BI29" s="298"/>
      <c r="BJ29" s="298"/>
      <c r="BK29" s="298"/>
      <c r="BL29" s="299"/>
      <c r="BM29" s="301"/>
      <c r="BN29" s="302"/>
      <c r="BO29" s="302"/>
      <c r="BP29" s="302"/>
      <c r="BQ29" s="302"/>
      <c r="BR29" s="302"/>
      <c r="BS29" s="302"/>
      <c r="BT29" s="302"/>
      <c r="BU29" s="302"/>
      <c r="BV29" s="302"/>
      <c r="BW29" s="302"/>
      <c r="BX29" s="302"/>
      <c r="BY29" s="302"/>
      <c r="BZ29" s="302"/>
      <c r="CA29" s="303"/>
      <c r="CB29" s="304"/>
      <c r="CC29" s="304"/>
      <c r="CD29" s="304"/>
      <c r="CE29" s="304"/>
      <c r="CF29" s="304"/>
      <c r="CG29" s="304"/>
      <c r="CH29" s="304"/>
      <c r="CI29" s="304"/>
      <c r="CJ29" s="304"/>
      <c r="CK29" s="304"/>
      <c r="CL29" s="304"/>
      <c r="CM29" s="304"/>
      <c r="CN29" s="304"/>
      <c r="CO29" s="304"/>
      <c r="CP29" s="304"/>
      <c r="CQ29" s="304"/>
      <c r="CR29" s="304"/>
      <c r="CS29" s="304"/>
      <c r="CT29" s="304"/>
      <c r="CU29" s="304"/>
      <c r="CV29" s="304"/>
      <c r="CW29" s="304"/>
      <c r="CX29" s="304"/>
      <c r="CY29" s="304"/>
      <c r="CZ29" s="304"/>
      <c r="DA29" s="304"/>
      <c r="DB29" s="304"/>
      <c r="DC29" s="304"/>
      <c r="DD29" s="304"/>
      <c r="DE29" s="304"/>
      <c r="DF29" s="305"/>
      <c r="DG29" s="4"/>
      <c r="DH29" s="8"/>
      <c r="DI29" s="93"/>
      <c r="DJ29" s="92"/>
      <c r="DK29" s="25"/>
      <c r="DL29" s="24"/>
      <c r="DM29" s="8"/>
      <c r="DN29" s="8"/>
      <c r="DO29" s="8"/>
      <c r="DP29" s="8"/>
      <c r="DQ29" s="8"/>
      <c r="DR29" s="8"/>
      <c r="DS29" s="8"/>
      <c r="DT29" s="8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</row>
    <row r="30" spans="1:137" ht="12.95" customHeight="1">
      <c r="A30" s="16"/>
      <c r="B30" s="4"/>
      <c r="C30" s="295"/>
      <c r="D30" s="296"/>
      <c r="E30" s="296"/>
      <c r="F30" s="296"/>
      <c r="G30" s="296"/>
      <c r="H30" s="296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0"/>
      <c r="AC30" s="300"/>
      <c r="AD30" s="300"/>
      <c r="AE30" s="300"/>
      <c r="AF30" s="300"/>
      <c r="AG30" s="300"/>
      <c r="AH30" s="300"/>
      <c r="AI30" s="300"/>
      <c r="AJ30" s="300"/>
      <c r="AK30" s="300"/>
      <c r="AL30" s="300"/>
      <c r="AM30" s="300"/>
      <c r="AN30" s="300"/>
      <c r="AO30" s="300"/>
      <c r="AP30" s="300"/>
      <c r="AQ30" s="300"/>
      <c r="AR30" s="300"/>
      <c r="AS30" s="300"/>
      <c r="AT30" s="300"/>
      <c r="AU30" s="300"/>
      <c r="AV30" s="300"/>
      <c r="AW30" s="300"/>
      <c r="AX30" s="300"/>
      <c r="AY30" s="300"/>
      <c r="AZ30" s="300"/>
      <c r="BA30" s="300"/>
      <c r="BB30" s="300"/>
      <c r="BC30" s="300"/>
      <c r="BD30" s="300"/>
      <c r="BE30" s="300"/>
      <c r="BF30" s="300"/>
      <c r="BG30" s="300"/>
      <c r="BH30" s="300"/>
      <c r="BI30" s="300"/>
      <c r="BJ30" s="300"/>
      <c r="BK30" s="300"/>
      <c r="BL30" s="300"/>
      <c r="BM30" s="300"/>
      <c r="BN30" s="300"/>
      <c r="BO30" s="300"/>
      <c r="BP30" s="300"/>
      <c r="BQ30" s="300"/>
      <c r="BR30" s="300"/>
      <c r="BS30" s="300"/>
      <c r="BT30" s="300"/>
      <c r="BU30" s="300"/>
      <c r="BV30" s="300"/>
      <c r="BW30" s="300"/>
      <c r="BX30" s="300"/>
      <c r="BY30" s="300"/>
      <c r="BZ30" s="300"/>
      <c r="CA30" s="306"/>
      <c r="CB30" s="307"/>
      <c r="CC30" s="307"/>
      <c r="CD30" s="307"/>
      <c r="CE30" s="307"/>
      <c r="CF30" s="307"/>
      <c r="CG30" s="307"/>
      <c r="CH30" s="307"/>
      <c r="CI30" s="307"/>
      <c r="CJ30" s="307"/>
      <c r="CK30" s="307"/>
      <c r="CL30" s="307"/>
      <c r="CM30" s="307"/>
      <c r="CN30" s="307"/>
      <c r="CO30" s="307"/>
      <c r="CP30" s="307"/>
      <c r="CQ30" s="307"/>
      <c r="CR30" s="307"/>
      <c r="CS30" s="307"/>
      <c r="CT30" s="307"/>
      <c r="CU30" s="307"/>
      <c r="CV30" s="307"/>
      <c r="CW30" s="307"/>
      <c r="CX30" s="307"/>
      <c r="CY30" s="307"/>
      <c r="CZ30" s="307"/>
      <c r="DA30" s="307"/>
      <c r="DB30" s="307"/>
      <c r="DC30" s="307"/>
      <c r="DD30" s="307"/>
      <c r="DE30" s="307"/>
      <c r="DF30" s="308"/>
      <c r="DG30" s="4"/>
      <c r="DH30" s="8"/>
      <c r="DI30" s="16"/>
      <c r="DJ30" s="16"/>
      <c r="DK30" s="25"/>
      <c r="DL30" s="24"/>
      <c r="DM30" s="8"/>
      <c r="DN30" s="8"/>
      <c r="DO30" s="8"/>
      <c r="DP30" s="8"/>
      <c r="DQ30" s="8"/>
      <c r="DR30" s="8"/>
      <c r="DS30" s="8"/>
      <c r="DT30" s="8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</row>
    <row r="31" spans="1:137" ht="12.95" customHeight="1">
      <c r="A31" s="16"/>
      <c r="B31" s="4"/>
      <c r="C31" s="293">
        <v>5</v>
      </c>
      <c r="D31" s="294"/>
      <c r="E31" s="294"/>
      <c r="F31" s="294"/>
      <c r="G31" s="294"/>
      <c r="H31" s="294"/>
      <c r="I31" s="297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8"/>
      <c r="AE31" s="298"/>
      <c r="AF31" s="298"/>
      <c r="AG31" s="298"/>
      <c r="AH31" s="298"/>
      <c r="AI31" s="298"/>
      <c r="AJ31" s="299"/>
      <c r="AK31" s="298"/>
      <c r="AL31" s="298"/>
      <c r="AM31" s="298"/>
      <c r="AN31" s="298"/>
      <c r="AO31" s="298"/>
      <c r="AP31" s="298"/>
      <c r="AQ31" s="298"/>
      <c r="AR31" s="298"/>
      <c r="AS31" s="298"/>
      <c r="AT31" s="298"/>
      <c r="AU31" s="298"/>
      <c r="AV31" s="298"/>
      <c r="AW31" s="298"/>
      <c r="AX31" s="298"/>
      <c r="AY31" s="298"/>
      <c r="AZ31" s="298"/>
      <c r="BA31" s="298"/>
      <c r="BB31" s="298"/>
      <c r="BC31" s="298"/>
      <c r="BD31" s="298"/>
      <c r="BE31" s="298"/>
      <c r="BF31" s="298"/>
      <c r="BG31" s="298"/>
      <c r="BH31" s="298"/>
      <c r="BI31" s="298"/>
      <c r="BJ31" s="298"/>
      <c r="BK31" s="298"/>
      <c r="BL31" s="299"/>
      <c r="BM31" s="301"/>
      <c r="BN31" s="302"/>
      <c r="BO31" s="302"/>
      <c r="BP31" s="302"/>
      <c r="BQ31" s="302"/>
      <c r="BR31" s="302"/>
      <c r="BS31" s="302"/>
      <c r="BT31" s="302"/>
      <c r="BU31" s="302"/>
      <c r="BV31" s="302"/>
      <c r="BW31" s="302"/>
      <c r="BX31" s="302"/>
      <c r="BY31" s="302"/>
      <c r="BZ31" s="302"/>
      <c r="CA31" s="303"/>
      <c r="CB31" s="304"/>
      <c r="CC31" s="304"/>
      <c r="CD31" s="304"/>
      <c r="CE31" s="304"/>
      <c r="CF31" s="304"/>
      <c r="CG31" s="304"/>
      <c r="CH31" s="304"/>
      <c r="CI31" s="304"/>
      <c r="CJ31" s="304"/>
      <c r="CK31" s="304"/>
      <c r="CL31" s="304"/>
      <c r="CM31" s="304"/>
      <c r="CN31" s="304"/>
      <c r="CO31" s="304"/>
      <c r="CP31" s="304"/>
      <c r="CQ31" s="304"/>
      <c r="CR31" s="304"/>
      <c r="CS31" s="304"/>
      <c r="CT31" s="304"/>
      <c r="CU31" s="304"/>
      <c r="CV31" s="304"/>
      <c r="CW31" s="304"/>
      <c r="CX31" s="304"/>
      <c r="CY31" s="304"/>
      <c r="CZ31" s="304"/>
      <c r="DA31" s="304"/>
      <c r="DB31" s="304"/>
      <c r="DC31" s="304"/>
      <c r="DD31" s="304"/>
      <c r="DE31" s="304"/>
      <c r="DF31" s="305"/>
      <c r="DG31" s="4"/>
      <c r="DH31" s="8"/>
      <c r="DI31" s="93"/>
      <c r="DJ31" s="92"/>
      <c r="DK31" s="25"/>
      <c r="DL31" s="24"/>
      <c r="DM31" s="8"/>
      <c r="DN31" s="8"/>
      <c r="DO31" s="8"/>
      <c r="DP31" s="8"/>
      <c r="DQ31" s="8"/>
      <c r="DR31" s="8"/>
      <c r="DS31" s="8"/>
      <c r="DT31" s="8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</row>
    <row r="32" spans="1:137" ht="12.95" customHeight="1">
      <c r="A32" s="16"/>
      <c r="B32" s="4"/>
      <c r="C32" s="295"/>
      <c r="D32" s="296"/>
      <c r="E32" s="296"/>
      <c r="F32" s="296"/>
      <c r="G32" s="296"/>
      <c r="H32" s="296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00"/>
      <c r="AA32" s="300"/>
      <c r="AB32" s="300"/>
      <c r="AC32" s="300"/>
      <c r="AD32" s="300"/>
      <c r="AE32" s="300"/>
      <c r="AF32" s="300"/>
      <c r="AG32" s="300"/>
      <c r="AH32" s="300"/>
      <c r="AI32" s="300"/>
      <c r="AJ32" s="300"/>
      <c r="AK32" s="300"/>
      <c r="AL32" s="300"/>
      <c r="AM32" s="300"/>
      <c r="AN32" s="300"/>
      <c r="AO32" s="300"/>
      <c r="AP32" s="300"/>
      <c r="AQ32" s="300"/>
      <c r="AR32" s="300"/>
      <c r="AS32" s="300"/>
      <c r="AT32" s="300"/>
      <c r="AU32" s="300"/>
      <c r="AV32" s="300"/>
      <c r="AW32" s="300"/>
      <c r="AX32" s="300"/>
      <c r="AY32" s="300"/>
      <c r="AZ32" s="300"/>
      <c r="BA32" s="300"/>
      <c r="BB32" s="300"/>
      <c r="BC32" s="300"/>
      <c r="BD32" s="300"/>
      <c r="BE32" s="300"/>
      <c r="BF32" s="300"/>
      <c r="BG32" s="300"/>
      <c r="BH32" s="300"/>
      <c r="BI32" s="300"/>
      <c r="BJ32" s="300"/>
      <c r="BK32" s="300"/>
      <c r="BL32" s="300"/>
      <c r="BM32" s="300"/>
      <c r="BN32" s="300"/>
      <c r="BO32" s="300"/>
      <c r="BP32" s="300"/>
      <c r="BQ32" s="300"/>
      <c r="BR32" s="300"/>
      <c r="BS32" s="300"/>
      <c r="BT32" s="300"/>
      <c r="BU32" s="300"/>
      <c r="BV32" s="300"/>
      <c r="BW32" s="300"/>
      <c r="BX32" s="300"/>
      <c r="BY32" s="300"/>
      <c r="BZ32" s="300"/>
      <c r="CA32" s="306"/>
      <c r="CB32" s="307"/>
      <c r="CC32" s="307"/>
      <c r="CD32" s="307"/>
      <c r="CE32" s="307"/>
      <c r="CF32" s="307"/>
      <c r="CG32" s="307"/>
      <c r="CH32" s="307"/>
      <c r="CI32" s="307"/>
      <c r="CJ32" s="307"/>
      <c r="CK32" s="307"/>
      <c r="CL32" s="307"/>
      <c r="CM32" s="307"/>
      <c r="CN32" s="307"/>
      <c r="CO32" s="307"/>
      <c r="CP32" s="307"/>
      <c r="CQ32" s="307"/>
      <c r="CR32" s="307"/>
      <c r="CS32" s="307"/>
      <c r="CT32" s="307"/>
      <c r="CU32" s="307"/>
      <c r="CV32" s="307"/>
      <c r="CW32" s="307"/>
      <c r="CX32" s="307"/>
      <c r="CY32" s="307"/>
      <c r="CZ32" s="307"/>
      <c r="DA32" s="307"/>
      <c r="DB32" s="307"/>
      <c r="DC32" s="307"/>
      <c r="DD32" s="307"/>
      <c r="DE32" s="307"/>
      <c r="DF32" s="308"/>
      <c r="DG32" s="4"/>
      <c r="DH32" s="8"/>
      <c r="DI32" s="16"/>
      <c r="DJ32" s="16"/>
      <c r="DK32" s="25"/>
      <c r="DL32" s="24"/>
      <c r="DM32" s="8"/>
      <c r="DN32" s="8"/>
      <c r="DO32" s="8"/>
      <c r="DP32" s="8"/>
      <c r="DQ32" s="8"/>
      <c r="DR32" s="8"/>
      <c r="DS32" s="8"/>
      <c r="DT32" s="8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</row>
    <row r="33" spans="1:137" ht="12.95" customHeight="1">
      <c r="A33" s="16"/>
      <c r="B33" s="4"/>
      <c r="C33" s="293">
        <v>6</v>
      </c>
      <c r="D33" s="294"/>
      <c r="E33" s="294"/>
      <c r="F33" s="294"/>
      <c r="G33" s="294"/>
      <c r="H33" s="294"/>
      <c r="I33" s="297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  <c r="AH33" s="298"/>
      <c r="AI33" s="298"/>
      <c r="AJ33" s="299"/>
      <c r="AK33" s="298"/>
      <c r="AL33" s="298"/>
      <c r="AM33" s="298"/>
      <c r="AN33" s="298"/>
      <c r="AO33" s="298"/>
      <c r="AP33" s="298"/>
      <c r="AQ33" s="298"/>
      <c r="AR33" s="298"/>
      <c r="AS33" s="298"/>
      <c r="AT33" s="298"/>
      <c r="AU33" s="298"/>
      <c r="AV33" s="298"/>
      <c r="AW33" s="298"/>
      <c r="AX33" s="298"/>
      <c r="AY33" s="298"/>
      <c r="AZ33" s="298"/>
      <c r="BA33" s="298"/>
      <c r="BB33" s="298"/>
      <c r="BC33" s="298"/>
      <c r="BD33" s="298"/>
      <c r="BE33" s="298"/>
      <c r="BF33" s="298"/>
      <c r="BG33" s="298"/>
      <c r="BH33" s="298"/>
      <c r="BI33" s="298"/>
      <c r="BJ33" s="298"/>
      <c r="BK33" s="298"/>
      <c r="BL33" s="299"/>
      <c r="BM33" s="301"/>
      <c r="BN33" s="302"/>
      <c r="BO33" s="302"/>
      <c r="BP33" s="302"/>
      <c r="BQ33" s="302"/>
      <c r="BR33" s="302"/>
      <c r="BS33" s="302"/>
      <c r="BT33" s="302"/>
      <c r="BU33" s="302"/>
      <c r="BV33" s="302"/>
      <c r="BW33" s="302"/>
      <c r="BX33" s="302"/>
      <c r="BY33" s="302"/>
      <c r="BZ33" s="302"/>
      <c r="CA33" s="303"/>
      <c r="CB33" s="304"/>
      <c r="CC33" s="304"/>
      <c r="CD33" s="304"/>
      <c r="CE33" s="304"/>
      <c r="CF33" s="304"/>
      <c r="CG33" s="304"/>
      <c r="CH33" s="304"/>
      <c r="CI33" s="304"/>
      <c r="CJ33" s="304"/>
      <c r="CK33" s="304"/>
      <c r="CL33" s="304"/>
      <c r="CM33" s="304"/>
      <c r="CN33" s="304"/>
      <c r="CO33" s="304"/>
      <c r="CP33" s="304"/>
      <c r="CQ33" s="304"/>
      <c r="CR33" s="304"/>
      <c r="CS33" s="304"/>
      <c r="CT33" s="304"/>
      <c r="CU33" s="304"/>
      <c r="CV33" s="304"/>
      <c r="CW33" s="304"/>
      <c r="CX33" s="304"/>
      <c r="CY33" s="304"/>
      <c r="CZ33" s="304"/>
      <c r="DA33" s="304"/>
      <c r="DB33" s="304"/>
      <c r="DC33" s="304"/>
      <c r="DD33" s="304"/>
      <c r="DE33" s="304"/>
      <c r="DF33" s="305"/>
      <c r="DG33" s="4"/>
      <c r="DH33" s="8"/>
      <c r="DI33" s="93"/>
      <c r="DJ33" s="92"/>
      <c r="DK33" s="25"/>
      <c r="DL33" s="24"/>
      <c r="DM33" s="8"/>
      <c r="DN33" s="8"/>
      <c r="DO33" s="8"/>
      <c r="DP33" s="8"/>
      <c r="DQ33" s="8"/>
      <c r="DR33" s="8"/>
      <c r="DS33" s="8"/>
      <c r="DT33" s="8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</row>
    <row r="34" spans="1:137" ht="12.95" customHeight="1">
      <c r="B34" s="4"/>
      <c r="C34" s="295"/>
      <c r="D34" s="296"/>
      <c r="E34" s="296"/>
      <c r="F34" s="296"/>
      <c r="G34" s="296"/>
      <c r="H34" s="296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  <c r="Y34" s="300"/>
      <c r="Z34" s="300"/>
      <c r="AA34" s="300"/>
      <c r="AB34" s="300"/>
      <c r="AC34" s="300"/>
      <c r="AD34" s="300"/>
      <c r="AE34" s="300"/>
      <c r="AF34" s="300"/>
      <c r="AG34" s="300"/>
      <c r="AH34" s="300"/>
      <c r="AI34" s="300"/>
      <c r="AJ34" s="300"/>
      <c r="AK34" s="300"/>
      <c r="AL34" s="300"/>
      <c r="AM34" s="300"/>
      <c r="AN34" s="300"/>
      <c r="AO34" s="300"/>
      <c r="AP34" s="300"/>
      <c r="AQ34" s="300"/>
      <c r="AR34" s="309"/>
      <c r="AS34" s="300"/>
      <c r="AT34" s="300"/>
      <c r="AU34" s="300"/>
      <c r="AV34" s="300"/>
      <c r="AW34" s="300"/>
      <c r="AX34" s="300"/>
      <c r="AY34" s="300"/>
      <c r="AZ34" s="300"/>
      <c r="BA34" s="300"/>
      <c r="BB34" s="300"/>
      <c r="BC34" s="300"/>
      <c r="BD34" s="300"/>
      <c r="BE34" s="300"/>
      <c r="BF34" s="300"/>
      <c r="BG34" s="300"/>
      <c r="BH34" s="300"/>
      <c r="BI34" s="300"/>
      <c r="BJ34" s="300"/>
      <c r="BK34" s="300"/>
      <c r="BL34" s="300"/>
      <c r="BM34" s="300"/>
      <c r="BN34" s="300"/>
      <c r="BO34" s="300"/>
      <c r="BP34" s="300"/>
      <c r="BQ34" s="300"/>
      <c r="BR34" s="300"/>
      <c r="BS34" s="300"/>
      <c r="BT34" s="300"/>
      <c r="BU34" s="300"/>
      <c r="BV34" s="300"/>
      <c r="BW34" s="300"/>
      <c r="BX34" s="300"/>
      <c r="BY34" s="300"/>
      <c r="BZ34" s="300"/>
      <c r="CA34" s="306"/>
      <c r="CB34" s="307"/>
      <c r="CC34" s="307"/>
      <c r="CD34" s="307"/>
      <c r="CE34" s="307"/>
      <c r="CF34" s="307"/>
      <c r="CG34" s="307"/>
      <c r="CH34" s="307"/>
      <c r="CI34" s="307"/>
      <c r="CJ34" s="307"/>
      <c r="CK34" s="307"/>
      <c r="CL34" s="307"/>
      <c r="CM34" s="307"/>
      <c r="CN34" s="307"/>
      <c r="CO34" s="307"/>
      <c r="CP34" s="307"/>
      <c r="CQ34" s="307"/>
      <c r="CR34" s="307"/>
      <c r="CS34" s="307"/>
      <c r="CT34" s="307"/>
      <c r="CU34" s="307"/>
      <c r="CV34" s="307"/>
      <c r="CW34" s="307"/>
      <c r="CX34" s="307"/>
      <c r="CY34" s="307"/>
      <c r="CZ34" s="307"/>
      <c r="DA34" s="307"/>
      <c r="DB34" s="307"/>
      <c r="DC34" s="307"/>
      <c r="DD34" s="307"/>
      <c r="DE34" s="307"/>
      <c r="DF34" s="308"/>
      <c r="DG34" s="4"/>
      <c r="DH34" s="8"/>
      <c r="DI34" s="16"/>
      <c r="DJ34" s="16"/>
      <c r="DK34" s="25"/>
      <c r="DL34" s="24"/>
      <c r="DM34" s="8"/>
      <c r="DN34" s="8"/>
      <c r="DO34" s="8"/>
      <c r="DP34" s="8"/>
      <c r="DQ34" s="8"/>
      <c r="DR34" s="8"/>
      <c r="DS34" s="8"/>
      <c r="DT34" s="8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</row>
    <row r="35" spans="1:137" ht="12.95" customHeight="1">
      <c r="B35" s="4"/>
      <c r="C35" s="293">
        <v>7</v>
      </c>
      <c r="D35" s="294"/>
      <c r="E35" s="294"/>
      <c r="F35" s="294"/>
      <c r="G35" s="294"/>
      <c r="H35" s="294"/>
      <c r="I35" s="297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299"/>
      <c r="AK35" s="298"/>
      <c r="AL35" s="298"/>
      <c r="AM35" s="298"/>
      <c r="AN35" s="298"/>
      <c r="AO35" s="298"/>
      <c r="AP35" s="298"/>
      <c r="AQ35" s="298"/>
      <c r="AR35" s="298"/>
      <c r="AS35" s="298"/>
      <c r="AT35" s="298"/>
      <c r="AU35" s="298"/>
      <c r="AV35" s="298"/>
      <c r="AW35" s="298"/>
      <c r="AX35" s="298"/>
      <c r="AY35" s="298"/>
      <c r="AZ35" s="298"/>
      <c r="BA35" s="298"/>
      <c r="BB35" s="298"/>
      <c r="BC35" s="298"/>
      <c r="BD35" s="298"/>
      <c r="BE35" s="298"/>
      <c r="BF35" s="298"/>
      <c r="BG35" s="298"/>
      <c r="BH35" s="298"/>
      <c r="BI35" s="298"/>
      <c r="BJ35" s="298"/>
      <c r="BK35" s="298"/>
      <c r="BL35" s="299"/>
      <c r="BM35" s="301"/>
      <c r="BN35" s="302"/>
      <c r="BO35" s="302"/>
      <c r="BP35" s="302"/>
      <c r="BQ35" s="302"/>
      <c r="BR35" s="302"/>
      <c r="BS35" s="302"/>
      <c r="BT35" s="302"/>
      <c r="BU35" s="302"/>
      <c r="BV35" s="302"/>
      <c r="BW35" s="302"/>
      <c r="BX35" s="302"/>
      <c r="BY35" s="302"/>
      <c r="BZ35" s="302"/>
      <c r="CA35" s="303"/>
      <c r="CB35" s="304"/>
      <c r="CC35" s="304"/>
      <c r="CD35" s="304"/>
      <c r="CE35" s="304"/>
      <c r="CF35" s="304"/>
      <c r="CG35" s="304"/>
      <c r="CH35" s="304"/>
      <c r="CI35" s="304"/>
      <c r="CJ35" s="304"/>
      <c r="CK35" s="304"/>
      <c r="CL35" s="304"/>
      <c r="CM35" s="304"/>
      <c r="CN35" s="304"/>
      <c r="CO35" s="304"/>
      <c r="CP35" s="304"/>
      <c r="CQ35" s="304"/>
      <c r="CR35" s="304"/>
      <c r="CS35" s="304"/>
      <c r="CT35" s="304"/>
      <c r="CU35" s="304"/>
      <c r="CV35" s="304"/>
      <c r="CW35" s="304"/>
      <c r="CX35" s="304"/>
      <c r="CY35" s="304"/>
      <c r="CZ35" s="304"/>
      <c r="DA35" s="304"/>
      <c r="DB35" s="304"/>
      <c r="DC35" s="304"/>
      <c r="DD35" s="304"/>
      <c r="DE35" s="304"/>
      <c r="DF35" s="305"/>
      <c r="DG35" s="4"/>
      <c r="DH35" s="8"/>
      <c r="DI35" s="93"/>
      <c r="DJ35" s="92"/>
      <c r="DK35" s="25"/>
      <c r="DL35" s="24"/>
      <c r="DM35" s="8"/>
      <c r="DN35" s="8"/>
      <c r="DO35" s="8"/>
      <c r="DP35" s="8"/>
      <c r="DQ35" s="8"/>
      <c r="DR35" s="8"/>
      <c r="DS35" s="8"/>
      <c r="DT35" s="8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</row>
    <row r="36" spans="1:137" ht="12.95" customHeight="1">
      <c r="B36" s="4"/>
      <c r="C36" s="295"/>
      <c r="D36" s="296"/>
      <c r="E36" s="296"/>
      <c r="F36" s="296"/>
      <c r="G36" s="296"/>
      <c r="H36" s="296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300"/>
      <c r="AG36" s="300"/>
      <c r="AH36" s="300"/>
      <c r="AI36" s="300"/>
      <c r="AJ36" s="300"/>
      <c r="AK36" s="300"/>
      <c r="AL36" s="300"/>
      <c r="AM36" s="300"/>
      <c r="AN36" s="300"/>
      <c r="AO36" s="300"/>
      <c r="AP36" s="300"/>
      <c r="AQ36" s="300"/>
      <c r="AR36" s="300"/>
      <c r="AS36" s="300"/>
      <c r="AT36" s="300"/>
      <c r="AU36" s="300"/>
      <c r="AV36" s="300"/>
      <c r="AW36" s="300"/>
      <c r="AX36" s="300"/>
      <c r="AY36" s="300"/>
      <c r="AZ36" s="300"/>
      <c r="BA36" s="300"/>
      <c r="BB36" s="300"/>
      <c r="BC36" s="300"/>
      <c r="BD36" s="300"/>
      <c r="BE36" s="300"/>
      <c r="BF36" s="300"/>
      <c r="BG36" s="300"/>
      <c r="BH36" s="300"/>
      <c r="BI36" s="300"/>
      <c r="BJ36" s="300"/>
      <c r="BK36" s="300"/>
      <c r="BL36" s="300"/>
      <c r="BM36" s="300"/>
      <c r="BN36" s="300"/>
      <c r="BO36" s="300"/>
      <c r="BP36" s="300"/>
      <c r="BQ36" s="300"/>
      <c r="BR36" s="300"/>
      <c r="BS36" s="300"/>
      <c r="BT36" s="300"/>
      <c r="BU36" s="300"/>
      <c r="BV36" s="300"/>
      <c r="BW36" s="300"/>
      <c r="BX36" s="300"/>
      <c r="BY36" s="300"/>
      <c r="BZ36" s="300"/>
      <c r="CA36" s="306"/>
      <c r="CB36" s="307"/>
      <c r="CC36" s="307"/>
      <c r="CD36" s="307"/>
      <c r="CE36" s="307"/>
      <c r="CF36" s="307"/>
      <c r="CG36" s="307"/>
      <c r="CH36" s="307"/>
      <c r="CI36" s="307"/>
      <c r="CJ36" s="307"/>
      <c r="CK36" s="307"/>
      <c r="CL36" s="307"/>
      <c r="CM36" s="307"/>
      <c r="CN36" s="307"/>
      <c r="CO36" s="307"/>
      <c r="CP36" s="307"/>
      <c r="CQ36" s="307"/>
      <c r="CR36" s="307"/>
      <c r="CS36" s="307"/>
      <c r="CT36" s="307"/>
      <c r="CU36" s="307"/>
      <c r="CV36" s="307"/>
      <c r="CW36" s="307"/>
      <c r="CX36" s="307"/>
      <c r="CY36" s="307"/>
      <c r="CZ36" s="307"/>
      <c r="DA36" s="307"/>
      <c r="DB36" s="307"/>
      <c r="DC36" s="307"/>
      <c r="DD36" s="307"/>
      <c r="DE36" s="307"/>
      <c r="DF36" s="308"/>
      <c r="DG36" s="4"/>
      <c r="DH36" s="8"/>
      <c r="DI36" s="16"/>
      <c r="DJ36" s="16"/>
      <c r="DK36" s="25"/>
      <c r="DL36" s="24"/>
      <c r="DM36" s="8"/>
      <c r="DN36" s="8"/>
      <c r="DO36" s="8"/>
      <c r="DP36" s="8"/>
      <c r="DQ36" s="8"/>
      <c r="DR36" s="8"/>
      <c r="DS36" s="8"/>
      <c r="DT36" s="8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</row>
    <row r="37" spans="1:137" ht="12.95" customHeight="1">
      <c r="B37" s="4"/>
      <c r="C37" s="293">
        <v>8</v>
      </c>
      <c r="D37" s="294"/>
      <c r="E37" s="294"/>
      <c r="F37" s="294"/>
      <c r="G37" s="294"/>
      <c r="H37" s="294"/>
      <c r="I37" s="297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299"/>
      <c r="AK37" s="298"/>
      <c r="AL37" s="298"/>
      <c r="AM37" s="298"/>
      <c r="AN37" s="298"/>
      <c r="AO37" s="298"/>
      <c r="AP37" s="298"/>
      <c r="AQ37" s="298"/>
      <c r="AR37" s="298"/>
      <c r="AS37" s="298"/>
      <c r="AT37" s="298"/>
      <c r="AU37" s="298"/>
      <c r="AV37" s="298"/>
      <c r="AW37" s="298"/>
      <c r="AX37" s="298"/>
      <c r="AY37" s="298"/>
      <c r="AZ37" s="298"/>
      <c r="BA37" s="298"/>
      <c r="BB37" s="298"/>
      <c r="BC37" s="298"/>
      <c r="BD37" s="298"/>
      <c r="BE37" s="298"/>
      <c r="BF37" s="298"/>
      <c r="BG37" s="298"/>
      <c r="BH37" s="298"/>
      <c r="BI37" s="298"/>
      <c r="BJ37" s="298"/>
      <c r="BK37" s="298"/>
      <c r="BL37" s="299"/>
      <c r="BM37" s="301"/>
      <c r="BN37" s="302"/>
      <c r="BO37" s="302"/>
      <c r="BP37" s="302"/>
      <c r="BQ37" s="302"/>
      <c r="BR37" s="302"/>
      <c r="BS37" s="302"/>
      <c r="BT37" s="302"/>
      <c r="BU37" s="302"/>
      <c r="BV37" s="302"/>
      <c r="BW37" s="302"/>
      <c r="BX37" s="302"/>
      <c r="BY37" s="302"/>
      <c r="BZ37" s="302"/>
      <c r="CA37" s="303"/>
      <c r="CB37" s="304"/>
      <c r="CC37" s="304"/>
      <c r="CD37" s="304"/>
      <c r="CE37" s="304"/>
      <c r="CF37" s="304"/>
      <c r="CG37" s="304"/>
      <c r="CH37" s="304"/>
      <c r="CI37" s="304"/>
      <c r="CJ37" s="304"/>
      <c r="CK37" s="304"/>
      <c r="CL37" s="304"/>
      <c r="CM37" s="304"/>
      <c r="CN37" s="304"/>
      <c r="CO37" s="304"/>
      <c r="CP37" s="304"/>
      <c r="CQ37" s="304"/>
      <c r="CR37" s="304"/>
      <c r="CS37" s="304"/>
      <c r="CT37" s="304"/>
      <c r="CU37" s="304"/>
      <c r="CV37" s="304"/>
      <c r="CW37" s="304"/>
      <c r="CX37" s="304"/>
      <c r="CY37" s="304"/>
      <c r="CZ37" s="304"/>
      <c r="DA37" s="304"/>
      <c r="DB37" s="304"/>
      <c r="DC37" s="304"/>
      <c r="DD37" s="304"/>
      <c r="DE37" s="304"/>
      <c r="DF37" s="305"/>
      <c r="DG37" s="4"/>
      <c r="DH37" s="8"/>
      <c r="DI37" s="93"/>
      <c r="DJ37" s="92"/>
      <c r="DK37" s="25"/>
      <c r="DL37" s="24"/>
      <c r="DM37" s="8"/>
      <c r="DN37" s="8"/>
      <c r="DO37" s="8"/>
      <c r="DP37" s="8"/>
      <c r="DQ37" s="8"/>
      <c r="DR37" s="8"/>
      <c r="DS37" s="8"/>
      <c r="DT37" s="8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</row>
    <row r="38" spans="1:137" ht="12.95" customHeight="1">
      <c r="B38" s="4"/>
      <c r="C38" s="295"/>
      <c r="D38" s="296"/>
      <c r="E38" s="296"/>
      <c r="F38" s="296"/>
      <c r="G38" s="296"/>
      <c r="H38" s="296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300"/>
      <c r="AD38" s="300"/>
      <c r="AE38" s="300"/>
      <c r="AF38" s="300"/>
      <c r="AG38" s="300"/>
      <c r="AH38" s="300"/>
      <c r="AI38" s="300"/>
      <c r="AJ38" s="300"/>
      <c r="AK38" s="300"/>
      <c r="AL38" s="300"/>
      <c r="AM38" s="300"/>
      <c r="AN38" s="300"/>
      <c r="AO38" s="300"/>
      <c r="AP38" s="300"/>
      <c r="AQ38" s="300"/>
      <c r="AR38" s="300"/>
      <c r="AS38" s="300"/>
      <c r="AT38" s="300"/>
      <c r="AU38" s="300"/>
      <c r="AV38" s="300"/>
      <c r="AW38" s="300"/>
      <c r="AX38" s="300"/>
      <c r="AY38" s="300"/>
      <c r="AZ38" s="300"/>
      <c r="BA38" s="300"/>
      <c r="BB38" s="300"/>
      <c r="BC38" s="300"/>
      <c r="BD38" s="300"/>
      <c r="BE38" s="300"/>
      <c r="BF38" s="300"/>
      <c r="BG38" s="300"/>
      <c r="BH38" s="300"/>
      <c r="BI38" s="300"/>
      <c r="BJ38" s="300"/>
      <c r="BK38" s="300"/>
      <c r="BL38" s="300"/>
      <c r="BM38" s="300"/>
      <c r="BN38" s="300"/>
      <c r="BO38" s="300"/>
      <c r="BP38" s="300"/>
      <c r="BQ38" s="300"/>
      <c r="BR38" s="300"/>
      <c r="BS38" s="300"/>
      <c r="BT38" s="300"/>
      <c r="BU38" s="300"/>
      <c r="BV38" s="300"/>
      <c r="BW38" s="300"/>
      <c r="BX38" s="300"/>
      <c r="BY38" s="300"/>
      <c r="BZ38" s="300"/>
      <c r="CA38" s="306"/>
      <c r="CB38" s="307"/>
      <c r="CC38" s="307"/>
      <c r="CD38" s="307"/>
      <c r="CE38" s="307"/>
      <c r="CF38" s="307"/>
      <c r="CG38" s="307"/>
      <c r="CH38" s="307"/>
      <c r="CI38" s="307"/>
      <c r="CJ38" s="307"/>
      <c r="CK38" s="307"/>
      <c r="CL38" s="307"/>
      <c r="CM38" s="307"/>
      <c r="CN38" s="307"/>
      <c r="CO38" s="307"/>
      <c r="CP38" s="307"/>
      <c r="CQ38" s="307"/>
      <c r="CR38" s="307"/>
      <c r="CS38" s="307"/>
      <c r="CT38" s="307"/>
      <c r="CU38" s="307"/>
      <c r="CV38" s="307"/>
      <c r="CW38" s="307"/>
      <c r="CX38" s="307"/>
      <c r="CY38" s="307"/>
      <c r="CZ38" s="307"/>
      <c r="DA38" s="307"/>
      <c r="DB38" s="307"/>
      <c r="DC38" s="307"/>
      <c r="DD38" s="307"/>
      <c r="DE38" s="307"/>
      <c r="DF38" s="308"/>
      <c r="DG38" s="4"/>
      <c r="DH38" s="8"/>
      <c r="DI38" s="16"/>
      <c r="DJ38" s="16"/>
      <c r="DK38" s="25"/>
      <c r="DL38" s="24"/>
      <c r="DM38" s="8"/>
      <c r="DN38" s="8"/>
      <c r="DO38" s="8"/>
      <c r="DP38" s="8"/>
      <c r="DQ38" s="8"/>
      <c r="DR38" s="8"/>
      <c r="DS38" s="8"/>
      <c r="DT38" s="8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</row>
    <row r="39" spans="1:137" ht="12.95" customHeight="1">
      <c r="B39" s="4"/>
      <c r="C39" s="293">
        <v>9</v>
      </c>
      <c r="D39" s="294"/>
      <c r="E39" s="294"/>
      <c r="F39" s="294"/>
      <c r="G39" s="294"/>
      <c r="H39" s="294"/>
      <c r="I39" s="297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  <c r="AF39" s="298"/>
      <c r="AG39" s="298"/>
      <c r="AH39" s="298"/>
      <c r="AI39" s="298"/>
      <c r="AJ39" s="299"/>
      <c r="AK39" s="298"/>
      <c r="AL39" s="298"/>
      <c r="AM39" s="298"/>
      <c r="AN39" s="298"/>
      <c r="AO39" s="298"/>
      <c r="AP39" s="298"/>
      <c r="AQ39" s="298"/>
      <c r="AR39" s="298"/>
      <c r="AS39" s="298"/>
      <c r="AT39" s="298"/>
      <c r="AU39" s="298"/>
      <c r="AV39" s="298"/>
      <c r="AW39" s="298"/>
      <c r="AX39" s="298"/>
      <c r="AY39" s="298"/>
      <c r="AZ39" s="298"/>
      <c r="BA39" s="298"/>
      <c r="BB39" s="298"/>
      <c r="BC39" s="298"/>
      <c r="BD39" s="298"/>
      <c r="BE39" s="298"/>
      <c r="BF39" s="298"/>
      <c r="BG39" s="298"/>
      <c r="BH39" s="298"/>
      <c r="BI39" s="298"/>
      <c r="BJ39" s="298"/>
      <c r="BK39" s="298"/>
      <c r="BL39" s="299"/>
      <c r="BM39" s="301"/>
      <c r="BN39" s="302"/>
      <c r="BO39" s="302"/>
      <c r="BP39" s="302"/>
      <c r="BQ39" s="302"/>
      <c r="BR39" s="302"/>
      <c r="BS39" s="302"/>
      <c r="BT39" s="302"/>
      <c r="BU39" s="302"/>
      <c r="BV39" s="302"/>
      <c r="BW39" s="302"/>
      <c r="BX39" s="302"/>
      <c r="BY39" s="302"/>
      <c r="BZ39" s="302"/>
      <c r="CA39" s="303"/>
      <c r="CB39" s="304"/>
      <c r="CC39" s="304"/>
      <c r="CD39" s="304"/>
      <c r="CE39" s="304"/>
      <c r="CF39" s="304"/>
      <c r="CG39" s="304"/>
      <c r="CH39" s="304"/>
      <c r="CI39" s="304"/>
      <c r="CJ39" s="304"/>
      <c r="CK39" s="304"/>
      <c r="CL39" s="304"/>
      <c r="CM39" s="304"/>
      <c r="CN39" s="304"/>
      <c r="CO39" s="304"/>
      <c r="CP39" s="304"/>
      <c r="CQ39" s="304"/>
      <c r="CR39" s="304"/>
      <c r="CS39" s="304"/>
      <c r="CT39" s="304"/>
      <c r="CU39" s="304"/>
      <c r="CV39" s="304"/>
      <c r="CW39" s="304"/>
      <c r="CX39" s="304"/>
      <c r="CY39" s="304"/>
      <c r="CZ39" s="304"/>
      <c r="DA39" s="304"/>
      <c r="DB39" s="304"/>
      <c r="DC39" s="304"/>
      <c r="DD39" s="304"/>
      <c r="DE39" s="304"/>
      <c r="DF39" s="305"/>
      <c r="DG39" s="4"/>
      <c r="DH39" s="8"/>
      <c r="DI39" s="93"/>
      <c r="DJ39" s="92"/>
      <c r="DK39" s="25"/>
      <c r="DL39" s="24"/>
      <c r="DM39" s="8"/>
      <c r="DN39" s="8"/>
      <c r="DO39" s="8"/>
      <c r="DP39" s="8"/>
      <c r="DQ39" s="8"/>
      <c r="DR39" s="8"/>
      <c r="DS39" s="8"/>
      <c r="DT39" s="8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</row>
    <row r="40" spans="1:137" ht="12.95" customHeight="1">
      <c r="B40" s="4"/>
      <c r="C40" s="295"/>
      <c r="D40" s="296"/>
      <c r="E40" s="296"/>
      <c r="F40" s="296"/>
      <c r="G40" s="296"/>
      <c r="H40" s="296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300"/>
      <c r="Z40" s="300"/>
      <c r="AA40" s="300"/>
      <c r="AB40" s="300"/>
      <c r="AC40" s="300"/>
      <c r="AD40" s="300"/>
      <c r="AE40" s="300"/>
      <c r="AF40" s="300"/>
      <c r="AG40" s="300"/>
      <c r="AH40" s="300"/>
      <c r="AI40" s="300"/>
      <c r="AJ40" s="300"/>
      <c r="AK40" s="300"/>
      <c r="AL40" s="300"/>
      <c r="AM40" s="300"/>
      <c r="AN40" s="300"/>
      <c r="AO40" s="300"/>
      <c r="AP40" s="300"/>
      <c r="AQ40" s="300"/>
      <c r="AR40" s="300"/>
      <c r="AS40" s="300"/>
      <c r="AT40" s="300"/>
      <c r="AU40" s="300"/>
      <c r="AV40" s="300"/>
      <c r="AW40" s="300"/>
      <c r="AX40" s="300"/>
      <c r="AY40" s="300"/>
      <c r="AZ40" s="300"/>
      <c r="BA40" s="300"/>
      <c r="BB40" s="300"/>
      <c r="BC40" s="300"/>
      <c r="BD40" s="300"/>
      <c r="BE40" s="300"/>
      <c r="BF40" s="300"/>
      <c r="BG40" s="300"/>
      <c r="BH40" s="300"/>
      <c r="BI40" s="300"/>
      <c r="BJ40" s="300"/>
      <c r="BK40" s="300"/>
      <c r="BL40" s="300"/>
      <c r="BM40" s="300"/>
      <c r="BN40" s="300"/>
      <c r="BO40" s="300"/>
      <c r="BP40" s="300"/>
      <c r="BQ40" s="300"/>
      <c r="BR40" s="300"/>
      <c r="BS40" s="300"/>
      <c r="BT40" s="300"/>
      <c r="BU40" s="300"/>
      <c r="BV40" s="300"/>
      <c r="BW40" s="300"/>
      <c r="BX40" s="300"/>
      <c r="BY40" s="300"/>
      <c r="BZ40" s="300"/>
      <c r="CA40" s="306"/>
      <c r="CB40" s="307"/>
      <c r="CC40" s="307"/>
      <c r="CD40" s="307"/>
      <c r="CE40" s="307"/>
      <c r="CF40" s="307"/>
      <c r="CG40" s="307"/>
      <c r="CH40" s="307"/>
      <c r="CI40" s="307"/>
      <c r="CJ40" s="307"/>
      <c r="CK40" s="307"/>
      <c r="CL40" s="307"/>
      <c r="CM40" s="307"/>
      <c r="CN40" s="307"/>
      <c r="CO40" s="307"/>
      <c r="CP40" s="307"/>
      <c r="CQ40" s="307"/>
      <c r="CR40" s="307"/>
      <c r="CS40" s="307"/>
      <c r="CT40" s="307"/>
      <c r="CU40" s="307"/>
      <c r="CV40" s="307"/>
      <c r="CW40" s="307"/>
      <c r="CX40" s="307"/>
      <c r="CY40" s="307"/>
      <c r="CZ40" s="307"/>
      <c r="DA40" s="307"/>
      <c r="DB40" s="307"/>
      <c r="DC40" s="307"/>
      <c r="DD40" s="307"/>
      <c r="DE40" s="307"/>
      <c r="DF40" s="308"/>
      <c r="DG40" s="4"/>
      <c r="DH40" s="8"/>
      <c r="DI40" s="16"/>
      <c r="DJ40" s="16"/>
      <c r="DK40" s="25"/>
      <c r="DL40" s="24"/>
      <c r="DM40" s="8"/>
      <c r="DN40" s="8"/>
      <c r="DO40" s="8"/>
      <c r="DP40" s="8"/>
      <c r="DQ40" s="8"/>
      <c r="DR40" s="8"/>
      <c r="DS40" s="8"/>
      <c r="DT40" s="8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</row>
    <row r="41" spans="1:137" ht="12.95" customHeight="1">
      <c r="B41" s="4"/>
      <c r="C41" s="293">
        <v>10</v>
      </c>
      <c r="D41" s="294"/>
      <c r="E41" s="294"/>
      <c r="F41" s="294"/>
      <c r="G41" s="294"/>
      <c r="H41" s="294"/>
      <c r="I41" s="297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298"/>
      <c r="AD41" s="298"/>
      <c r="AE41" s="298"/>
      <c r="AF41" s="298"/>
      <c r="AG41" s="298"/>
      <c r="AH41" s="298"/>
      <c r="AI41" s="298"/>
      <c r="AJ41" s="299"/>
      <c r="AK41" s="298"/>
      <c r="AL41" s="298"/>
      <c r="AM41" s="298"/>
      <c r="AN41" s="298"/>
      <c r="AO41" s="298"/>
      <c r="AP41" s="298"/>
      <c r="AQ41" s="298"/>
      <c r="AR41" s="298"/>
      <c r="AS41" s="298"/>
      <c r="AT41" s="298"/>
      <c r="AU41" s="298"/>
      <c r="AV41" s="298"/>
      <c r="AW41" s="298"/>
      <c r="AX41" s="298"/>
      <c r="AY41" s="298"/>
      <c r="AZ41" s="298"/>
      <c r="BA41" s="298"/>
      <c r="BB41" s="298"/>
      <c r="BC41" s="298"/>
      <c r="BD41" s="298"/>
      <c r="BE41" s="298"/>
      <c r="BF41" s="298"/>
      <c r="BG41" s="298"/>
      <c r="BH41" s="298"/>
      <c r="BI41" s="298"/>
      <c r="BJ41" s="298"/>
      <c r="BK41" s="298"/>
      <c r="BL41" s="299"/>
      <c r="BM41" s="301"/>
      <c r="BN41" s="302"/>
      <c r="BO41" s="302"/>
      <c r="BP41" s="302"/>
      <c r="BQ41" s="302"/>
      <c r="BR41" s="302"/>
      <c r="BS41" s="302"/>
      <c r="BT41" s="302"/>
      <c r="BU41" s="302"/>
      <c r="BV41" s="302"/>
      <c r="BW41" s="302"/>
      <c r="BX41" s="302"/>
      <c r="BY41" s="302"/>
      <c r="BZ41" s="302"/>
      <c r="CA41" s="303"/>
      <c r="CB41" s="304"/>
      <c r="CC41" s="304"/>
      <c r="CD41" s="304"/>
      <c r="CE41" s="304"/>
      <c r="CF41" s="304"/>
      <c r="CG41" s="304"/>
      <c r="CH41" s="304"/>
      <c r="CI41" s="304"/>
      <c r="CJ41" s="304"/>
      <c r="CK41" s="304"/>
      <c r="CL41" s="304"/>
      <c r="CM41" s="304"/>
      <c r="CN41" s="304"/>
      <c r="CO41" s="304"/>
      <c r="CP41" s="304"/>
      <c r="CQ41" s="304"/>
      <c r="CR41" s="304"/>
      <c r="CS41" s="304"/>
      <c r="CT41" s="304"/>
      <c r="CU41" s="304"/>
      <c r="CV41" s="304"/>
      <c r="CW41" s="304"/>
      <c r="CX41" s="304"/>
      <c r="CY41" s="304"/>
      <c r="CZ41" s="304"/>
      <c r="DA41" s="304"/>
      <c r="DB41" s="304"/>
      <c r="DC41" s="304"/>
      <c r="DD41" s="304"/>
      <c r="DE41" s="304"/>
      <c r="DF41" s="305"/>
      <c r="DG41" s="4"/>
      <c r="DH41" s="8"/>
      <c r="DI41" s="93"/>
      <c r="DJ41" s="92"/>
      <c r="DK41" s="25"/>
      <c r="DL41" s="24"/>
      <c r="DM41" s="8"/>
      <c r="DN41" s="8"/>
      <c r="DO41" s="8"/>
      <c r="DP41" s="8"/>
      <c r="DQ41" s="8"/>
      <c r="DR41" s="8"/>
      <c r="DS41" s="8"/>
      <c r="DT41" s="8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</row>
    <row r="42" spans="1:137" ht="12.95" customHeight="1">
      <c r="B42" s="4"/>
      <c r="C42" s="295"/>
      <c r="D42" s="296"/>
      <c r="E42" s="296"/>
      <c r="F42" s="296"/>
      <c r="G42" s="296"/>
      <c r="H42" s="296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K42" s="300"/>
      <c r="AL42" s="300"/>
      <c r="AM42" s="300"/>
      <c r="AN42" s="300"/>
      <c r="AO42" s="300"/>
      <c r="AP42" s="300"/>
      <c r="AQ42" s="300"/>
      <c r="AR42" s="300"/>
      <c r="AS42" s="300"/>
      <c r="AT42" s="300"/>
      <c r="AU42" s="300"/>
      <c r="AV42" s="300"/>
      <c r="AW42" s="300"/>
      <c r="AX42" s="300"/>
      <c r="AY42" s="300"/>
      <c r="AZ42" s="300"/>
      <c r="BA42" s="300"/>
      <c r="BB42" s="300"/>
      <c r="BC42" s="300"/>
      <c r="BD42" s="300"/>
      <c r="BE42" s="300"/>
      <c r="BF42" s="300"/>
      <c r="BG42" s="300"/>
      <c r="BH42" s="300"/>
      <c r="BI42" s="300"/>
      <c r="BJ42" s="300"/>
      <c r="BK42" s="300"/>
      <c r="BL42" s="300"/>
      <c r="BM42" s="300"/>
      <c r="BN42" s="300"/>
      <c r="BO42" s="300"/>
      <c r="BP42" s="300"/>
      <c r="BQ42" s="300"/>
      <c r="BR42" s="300"/>
      <c r="BS42" s="300"/>
      <c r="BT42" s="300"/>
      <c r="BU42" s="300"/>
      <c r="BV42" s="300"/>
      <c r="BW42" s="300"/>
      <c r="BX42" s="300"/>
      <c r="BY42" s="300"/>
      <c r="BZ42" s="300"/>
      <c r="CA42" s="306"/>
      <c r="CB42" s="307"/>
      <c r="CC42" s="307"/>
      <c r="CD42" s="307"/>
      <c r="CE42" s="307"/>
      <c r="CF42" s="307"/>
      <c r="CG42" s="307"/>
      <c r="CH42" s="307"/>
      <c r="CI42" s="307"/>
      <c r="CJ42" s="307"/>
      <c r="CK42" s="307"/>
      <c r="CL42" s="307"/>
      <c r="CM42" s="307"/>
      <c r="CN42" s="307"/>
      <c r="CO42" s="307"/>
      <c r="CP42" s="307"/>
      <c r="CQ42" s="307"/>
      <c r="CR42" s="307"/>
      <c r="CS42" s="307"/>
      <c r="CT42" s="307"/>
      <c r="CU42" s="307"/>
      <c r="CV42" s="307"/>
      <c r="CW42" s="307"/>
      <c r="CX42" s="307"/>
      <c r="CY42" s="307"/>
      <c r="CZ42" s="307"/>
      <c r="DA42" s="307"/>
      <c r="DB42" s="307"/>
      <c r="DC42" s="307"/>
      <c r="DD42" s="307"/>
      <c r="DE42" s="307"/>
      <c r="DF42" s="308"/>
      <c r="DG42" s="4"/>
      <c r="DH42" s="8"/>
      <c r="DI42" s="16"/>
      <c r="DJ42" s="16"/>
      <c r="DK42" s="25"/>
      <c r="DL42" s="24"/>
      <c r="DM42" s="8"/>
      <c r="DN42" s="8"/>
      <c r="DO42" s="8"/>
      <c r="DP42" s="8"/>
      <c r="DQ42" s="8"/>
      <c r="DR42" s="8"/>
      <c r="DS42" s="8"/>
      <c r="DT42" s="8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</row>
    <row r="43" spans="1:137" ht="12.95" customHeight="1">
      <c r="B43" s="4"/>
      <c r="C43" s="293">
        <v>11</v>
      </c>
      <c r="D43" s="294"/>
      <c r="E43" s="294"/>
      <c r="F43" s="294"/>
      <c r="G43" s="294"/>
      <c r="H43" s="294"/>
      <c r="I43" s="297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  <c r="AH43" s="298"/>
      <c r="AI43" s="298"/>
      <c r="AJ43" s="299"/>
      <c r="AK43" s="298"/>
      <c r="AL43" s="298"/>
      <c r="AM43" s="298"/>
      <c r="AN43" s="298"/>
      <c r="AO43" s="298"/>
      <c r="AP43" s="298"/>
      <c r="AQ43" s="298"/>
      <c r="AR43" s="298"/>
      <c r="AS43" s="298"/>
      <c r="AT43" s="298"/>
      <c r="AU43" s="298"/>
      <c r="AV43" s="298"/>
      <c r="AW43" s="298"/>
      <c r="AX43" s="298"/>
      <c r="AY43" s="298"/>
      <c r="AZ43" s="298"/>
      <c r="BA43" s="298"/>
      <c r="BB43" s="298"/>
      <c r="BC43" s="298"/>
      <c r="BD43" s="298"/>
      <c r="BE43" s="298"/>
      <c r="BF43" s="298"/>
      <c r="BG43" s="298"/>
      <c r="BH43" s="298"/>
      <c r="BI43" s="298"/>
      <c r="BJ43" s="298"/>
      <c r="BK43" s="298"/>
      <c r="BL43" s="299"/>
      <c r="BM43" s="301"/>
      <c r="BN43" s="302"/>
      <c r="BO43" s="302"/>
      <c r="BP43" s="302"/>
      <c r="BQ43" s="302"/>
      <c r="BR43" s="302"/>
      <c r="BS43" s="302"/>
      <c r="BT43" s="302"/>
      <c r="BU43" s="302"/>
      <c r="BV43" s="302"/>
      <c r="BW43" s="302"/>
      <c r="BX43" s="302"/>
      <c r="BY43" s="302"/>
      <c r="BZ43" s="302"/>
      <c r="CA43" s="303"/>
      <c r="CB43" s="304"/>
      <c r="CC43" s="304"/>
      <c r="CD43" s="304"/>
      <c r="CE43" s="304"/>
      <c r="CF43" s="304"/>
      <c r="CG43" s="304"/>
      <c r="CH43" s="304"/>
      <c r="CI43" s="304"/>
      <c r="CJ43" s="304"/>
      <c r="CK43" s="304"/>
      <c r="CL43" s="304"/>
      <c r="CM43" s="304"/>
      <c r="CN43" s="304"/>
      <c r="CO43" s="304"/>
      <c r="CP43" s="304"/>
      <c r="CQ43" s="304"/>
      <c r="CR43" s="304"/>
      <c r="CS43" s="304"/>
      <c r="CT43" s="304"/>
      <c r="CU43" s="304"/>
      <c r="CV43" s="304"/>
      <c r="CW43" s="304"/>
      <c r="CX43" s="304"/>
      <c r="CY43" s="304"/>
      <c r="CZ43" s="304"/>
      <c r="DA43" s="304"/>
      <c r="DB43" s="304"/>
      <c r="DC43" s="304"/>
      <c r="DD43" s="304"/>
      <c r="DE43" s="304"/>
      <c r="DF43" s="305"/>
      <c r="DG43" s="4"/>
      <c r="DH43" s="8"/>
      <c r="DI43" s="93"/>
      <c r="DJ43" s="92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</row>
    <row r="44" spans="1:137" ht="12.95" customHeight="1">
      <c r="B44" s="4"/>
      <c r="C44" s="295"/>
      <c r="D44" s="296"/>
      <c r="E44" s="296"/>
      <c r="F44" s="296"/>
      <c r="G44" s="296"/>
      <c r="H44" s="296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00"/>
      <c r="AK44" s="300"/>
      <c r="AL44" s="300"/>
      <c r="AM44" s="300"/>
      <c r="AN44" s="300"/>
      <c r="AO44" s="300"/>
      <c r="AP44" s="300"/>
      <c r="AQ44" s="300"/>
      <c r="AR44" s="300"/>
      <c r="AS44" s="300"/>
      <c r="AT44" s="300"/>
      <c r="AU44" s="300"/>
      <c r="AV44" s="300"/>
      <c r="AW44" s="300"/>
      <c r="AX44" s="300"/>
      <c r="AY44" s="300"/>
      <c r="AZ44" s="300"/>
      <c r="BA44" s="300"/>
      <c r="BB44" s="300"/>
      <c r="BC44" s="300"/>
      <c r="BD44" s="300"/>
      <c r="BE44" s="300"/>
      <c r="BF44" s="300"/>
      <c r="BG44" s="300"/>
      <c r="BH44" s="300"/>
      <c r="BI44" s="300"/>
      <c r="BJ44" s="300"/>
      <c r="BK44" s="300"/>
      <c r="BL44" s="300"/>
      <c r="BM44" s="300"/>
      <c r="BN44" s="300"/>
      <c r="BO44" s="300"/>
      <c r="BP44" s="300"/>
      <c r="BQ44" s="300"/>
      <c r="BR44" s="300"/>
      <c r="BS44" s="300"/>
      <c r="BT44" s="300"/>
      <c r="BU44" s="300"/>
      <c r="BV44" s="300"/>
      <c r="BW44" s="300"/>
      <c r="BX44" s="300"/>
      <c r="BY44" s="300"/>
      <c r="BZ44" s="300"/>
      <c r="CA44" s="306"/>
      <c r="CB44" s="307"/>
      <c r="CC44" s="307"/>
      <c r="CD44" s="307"/>
      <c r="CE44" s="307"/>
      <c r="CF44" s="307"/>
      <c r="CG44" s="307"/>
      <c r="CH44" s="307"/>
      <c r="CI44" s="307"/>
      <c r="CJ44" s="307"/>
      <c r="CK44" s="307"/>
      <c r="CL44" s="307"/>
      <c r="CM44" s="307"/>
      <c r="CN44" s="307"/>
      <c r="CO44" s="307"/>
      <c r="CP44" s="307"/>
      <c r="CQ44" s="307"/>
      <c r="CR44" s="307"/>
      <c r="CS44" s="307"/>
      <c r="CT44" s="307"/>
      <c r="CU44" s="307"/>
      <c r="CV44" s="307"/>
      <c r="CW44" s="307"/>
      <c r="CX44" s="307"/>
      <c r="CY44" s="307"/>
      <c r="CZ44" s="307"/>
      <c r="DA44" s="307"/>
      <c r="DB44" s="307"/>
      <c r="DC44" s="307"/>
      <c r="DD44" s="307"/>
      <c r="DE44" s="307"/>
      <c r="DF44" s="308"/>
      <c r="DG44" s="4"/>
      <c r="DH44" s="8"/>
      <c r="DI44" s="18"/>
      <c r="DJ44" s="18"/>
      <c r="DK44" s="8"/>
      <c r="DL44" s="26"/>
      <c r="DM44" s="27"/>
      <c r="DN44" s="8"/>
      <c r="DO44" s="8"/>
      <c r="DP44" s="8"/>
      <c r="DQ44" s="8"/>
      <c r="DR44" s="8"/>
      <c r="DS44" s="8"/>
      <c r="DT44" s="8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</row>
    <row r="45" spans="1:137" ht="12.95" customHeight="1">
      <c r="B45" s="4"/>
      <c r="C45" s="293">
        <v>12</v>
      </c>
      <c r="D45" s="294"/>
      <c r="E45" s="294"/>
      <c r="F45" s="294"/>
      <c r="G45" s="294"/>
      <c r="H45" s="294"/>
      <c r="I45" s="297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298"/>
      <c r="AJ45" s="299"/>
      <c r="AK45" s="298"/>
      <c r="AL45" s="298"/>
      <c r="AM45" s="298"/>
      <c r="AN45" s="298"/>
      <c r="AO45" s="298"/>
      <c r="AP45" s="298"/>
      <c r="AQ45" s="298"/>
      <c r="AR45" s="298"/>
      <c r="AS45" s="298"/>
      <c r="AT45" s="298"/>
      <c r="AU45" s="298"/>
      <c r="AV45" s="298"/>
      <c r="AW45" s="298"/>
      <c r="AX45" s="298"/>
      <c r="AY45" s="298"/>
      <c r="AZ45" s="298"/>
      <c r="BA45" s="298"/>
      <c r="BB45" s="298"/>
      <c r="BC45" s="298"/>
      <c r="BD45" s="298"/>
      <c r="BE45" s="298"/>
      <c r="BF45" s="298"/>
      <c r="BG45" s="298"/>
      <c r="BH45" s="298"/>
      <c r="BI45" s="298"/>
      <c r="BJ45" s="298"/>
      <c r="BK45" s="298"/>
      <c r="BL45" s="299"/>
      <c r="BM45" s="301"/>
      <c r="BN45" s="302"/>
      <c r="BO45" s="302"/>
      <c r="BP45" s="302"/>
      <c r="BQ45" s="302"/>
      <c r="BR45" s="302"/>
      <c r="BS45" s="302"/>
      <c r="BT45" s="302"/>
      <c r="BU45" s="302"/>
      <c r="BV45" s="302"/>
      <c r="BW45" s="302"/>
      <c r="BX45" s="302"/>
      <c r="BY45" s="302"/>
      <c r="BZ45" s="302"/>
      <c r="CA45" s="303"/>
      <c r="CB45" s="304"/>
      <c r="CC45" s="304"/>
      <c r="CD45" s="304"/>
      <c r="CE45" s="304"/>
      <c r="CF45" s="304"/>
      <c r="CG45" s="304"/>
      <c r="CH45" s="304"/>
      <c r="CI45" s="304"/>
      <c r="CJ45" s="304"/>
      <c r="CK45" s="304"/>
      <c r="CL45" s="304"/>
      <c r="CM45" s="304"/>
      <c r="CN45" s="304"/>
      <c r="CO45" s="304"/>
      <c r="CP45" s="304"/>
      <c r="CQ45" s="304"/>
      <c r="CR45" s="304"/>
      <c r="CS45" s="304"/>
      <c r="CT45" s="304"/>
      <c r="CU45" s="304"/>
      <c r="CV45" s="304"/>
      <c r="CW45" s="304"/>
      <c r="CX45" s="304"/>
      <c r="CY45" s="304"/>
      <c r="CZ45" s="304"/>
      <c r="DA45" s="304"/>
      <c r="DB45" s="304"/>
      <c r="DC45" s="304"/>
      <c r="DD45" s="304"/>
      <c r="DE45" s="304"/>
      <c r="DF45" s="305"/>
      <c r="DG45" s="4"/>
      <c r="DH45" s="8"/>
      <c r="DI45" s="93"/>
      <c r="DJ45" s="92"/>
      <c r="DK45" s="8"/>
      <c r="DL45" s="26"/>
      <c r="DM45" s="27"/>
      <c r="DN45" s="8"/>
      <c r="DO45" s="8"/>
      <c r="DP45" s="8"/>
      <c r="DQ45" s="8"/>
      <c r="DR45" s="8"/>
      <c r="DS45" s="8"/>
      <c r="DT45" s="8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</row>
    <row r="46" spans="1:137" ht="12.95" customHeight="1">
      <c r="B46" s="4"/>
      <c r="C46" s="295"/>
      <c r="D46" s="296"/>
      <c r="E46" s="296"/>
      <c r="F46" s="296"/>
      <c r="G46" s="296"/>
      <c r="H46" s="296"/>
      <c r="I46" s="300"/>
      <c r="J46" s="300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0"/>
      <c r="AB46" s="300"/>
      <c r="AC46" s="300"/>
      <c r="AD46" s="300"/>
      <c r="AE46" s="300"/>
      <c r="AF46" s="300"/>
      <c r="AG46" s="300"/>
      <c r="AH46" s="300"/>
      <c r="AI46" s="300"/>
      <c r="AJ46" s="300"/>
      <c r="AK46" s="300"/>
      <c r="AL46" s="300"/>
      <c r="AM46" s="300"/>
      <c r="AN46" s="300"/>
      <c r="AO46" s="300"/>
      <c r="AP46" s="300"/>
      <c r="AQ46" s="300"/>
      <c r="AR46" s="300"/>
      <c r="AS46" s="300"/>
      <c r="AT46" s="300"/>
      <c r="AU46" s="300"/>
      <c r="AV46" s="300"/>
      <c r="AW46" s="300"/>
      <c r="AX46" s="300"/>
      <c r="AY46" s="300"/>
      <c r="AZ46" s="300"/>
      <c r="BA46" s="300"/>
      <c r="BB46" s="300"/>
      <c r="BC46" s="300"/>
      <c r="BD46" s="300"/>
      <c r="BE46" s="300"/>
      <c r="BF46" s="300"/>
      <c r="BG46" s="300"/>
      <c r="BH46" s="300"/>
      <c r="BI46" s="300"/>
      <c r="BJ46" s="300"/>
      <c r="BK46" s="300"/>
      <c r="BL46" s="300"/>
      <c r="BM46" s="300"/>
      <c r="BN46" s="300"/>
      <c r="BO46" s="300"/>
      <c r="BP46" s="300"/>
      <c r="BQ46" s="300"/>
      <c r="BR46" s="300"/>
      <c r="BS46" s="300"/>
      <c r="BT46" s="300"/>
      <c r="BU46" s="300"/>
      <c r="BV46" s="300"/>
      <c r="BW46" s="300"/>
      <c r="BX46" s="300"/>
      <c r="BY46" s="300"/>
      <c r="BZ46" s="300"/>
      <c r="CA46" s="306"/>
      <c r="CB46" s="307"/>
      <c r="CC46" s="307"/>
      <c r="CD46" s="307"/>
      <c r="CE46" s="307"/>
      <c r="CF46" s="307"/>
      <c r="CG46" s="307"/>
      <c r="CH46" s="307"/>
      <c r="CI46" s="307"/>
      <c r="CJ46" s="307"/>
      <c r="CK46" s="307"/>
      <c r="CL46" s="307"/>
      <c r="CM46" s="307"/>
      <c r="CN46" s="307"/>
      <c r="CO46" s="307"/>
      <c r="CP46" s="307"/>
      <c r="CQ46" s="307"/>
      <c r="CR46" s="307"/>
      <c r="CS46" s="307"/>
      <c r="CT46" s="307"/>
      <c r="CU46" s="307"/>
      <c r="CV46" s="307"/>
      <c r="CW46" s="307"/>
      <c r="CX46" s="307"/>
      <c r="CY46" s="307"/>
      <c r="CZ46" s="307"/>
      <c r="DA46" s="307"/>
      <c r="DB46" s="307"/>
      <c r="DC46" s="307"/>
      <c r="DD46" s="307"/>
      <c r="DE46" s="307"/>
      <c r="DF46" s="308"/>
      <c r="DG46" s="4"/>
      <c r="DH46" s="8"/>
      <c r="DI46" s="18"/>
      <c r="DJ46" s="18"/>
      <c r="DK46" s="8"/>
      <c r="DL46" s="26"/>
      <c r="DM46" s="27"/>
      <c r="DN46" s="8"/>
      <c r="DO46" s="8"/>
      <c r="DP46" s="8"/>
      <c r="DQ46" s="8"/>
      <c r="DR46" s="8"/>
      <c r="DS46" s="8"/>
      <c r="DT46" s="8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</row>
    <row r="47" spans="1:137" ht="12.95" customHeight="1">
      <c r="B47" s="4"/>
      <c r="C47" s="293">
        <v>13</v>
      </c>
      <c r="D47" s="294"/>
      <c r="E47" s="294"/>
      <c r="F47" s="294"/>
      <c r="G47" s="294"/>
      <c r="H47" s="294"/>
      <c r="I47" s="297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  <c r="AH47" s="298"/>
      <c r="AI47" s="298"/>
      <c r="AJ47" s="299"/>
      <c r="AK47" s="298"/>
      <c r="AL47" s="298"/>
      <c r="AM47" s="298"/>
      <c r="AN47" s="298"/>
      <c r="AO47" s="298"/>
      <c r="AP47" s="298"/>
      <c r="AQ47" s="298"/>
      <c r="AR47" s="298"/>
      <c r="AS47" s="298"/>
      <c r="AT47" s="298"/>
      <c r="AU47" s="298"/>
      <c r="AV47" s="298"/>
      <c r="AW47" s="298"/>
      <c r="AX47" s="298"/>
      <c r="AY47" s="298"/>
      <c r="AZ47" s="298"/>
      <c r="BA47" s="298"/>
      <c r="BB47" s="298"/>
      <c r="BC47" s="298"/>
      <c r="BD47" s="298"/>
      <c r="BE47" s="298"/>
      <c r="BF47" s="298"/>
      <c r="BG47" s="298"/>
      <c r="BH47" s="298"/>
      <c r="BI47" s="298"/>
      <c r="BJ47" s="298"/>
      <c r="BK47" s="298"/>
      <c r="BL47" s="299"/>
      <c r="BM47" s="301"/>
      <c r="BN47" s="302"/>
      <c r="BO47" s="302"/>
      <c r="BP47" s="302"/>
      <c r="BQ47" s="302"/>
      <c r="BR47" s="302"/>
      <c r="BS47" s="302"/>
      <c r="BT47" s="302"/>
      <c r="BU47" s="302"/>
      <c r="BV47" s="302"/>
      <c r="BW47" s="302"/>
      <c r="BX47" s="302"/>
      <c r="BY47" s="302"/>
      <c r="BZ47" s="302"/>
      <c r="CA47" s="303"/>
      <c r="CB47" s="304"/>
      <c r="CC47" s="304"/>
      <c r="CD47" s="304"/>
      <c r="CE47" s="304"/>
      <c r="CF47" s="304"/>
      <c r="CG47" s="304"/>
      <c r="CH47" s="304"/>
      <c r="CI47" s="304"/>
      <c r="CJ47" s="304"/>
      <c r="CK47" s="304"/>
      <c r="CL47" s="304"/>
      <c r="CM47" s="304"/>
      <c r="CN47" s="304"/>
      <c r="CO47" s="304"/>
      <c r="CP47" s="304"/>
      <c r="CQ47" s="304"/>
      <c r="CR47" s="304"/>
      <c r="CS47" s="304"/>
      <c r="CT47" s="304"/>
      <c r="CU47" s="304"/>
      <c r="CV47" s="304"/>
      <c r="CW47" s="304"/>
      <c r="CX47" s="304"/>
      <c r="CY47" s="304"/>
      <c r="CZ47" s="304"/>
      <c r="DA47" s="304"/>
      <c r="DB47" s="304"/>
      <c r="DC47" s="304"/>
      <c r="DD47" s="304"/>
      <c r="DE47" s="304"/>
      <c r="DF47" s="305"/>
      <c r="DG47" s="4"/>
      <c r="DH47" s="8"/>
      <c r="DI47" s="93"/>
      <c r="DJ47" s="92"/>
      <c r="DK47" s="8"/>
      <c r="DL47" s="26"/>
      <c r="DM47" s="27"/>
      <c r="DN47" s="8"/>
      <c r="DO47" s="8"/>
      <c r="DP47" s="8"/>
      <c r="DQ47" s="8"/>
      <c r="DR47" s="8"/>
      <c r="DS47" s="8"/>
      <c r="DT47" s="8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</row>
    <row r="48" spans="1:137" ht="12.95" customHeight="1">
      <c r="B48" s="4"/>
      <c r="C48" s="295"/>
      <c r="D48" s="296"/>
      <c r="E48" s="296"/>
      <c r="F48" s="296"/>
      <c r="G48" s="296"/>
      <c r="H48" s="296"/>
      <c r="I48" s="300"/>
      <c r="J48" s="300"/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U48" s="300"/>
      <c r="V48" s="300"/>
      <c r="W48" s="300"/>
      <c r="X48" s="300"/>
      <c r="Y48" s="300"/>
      <c r="Z48" s="300"/>
      <c r="AA48" s="300"/>
      <c r="AB48" s="300"/>
      <c r="AC48" s="300"/>
      <c r="AD48" s="300"/>
      <c r="AE48" s="300"/>
      <c r="AF48" s="300"/>
      <c r="AG48" s="300"/>
      <c r="AH48" s="300"/>
      <c r="AI48" s="300"/>
      <c r="AJ48" s="300"/>
      <c r="AK48" s="300"/>
      <c r="AL48" s="300"/>
      <c r="AM48" s="300"/>
      <c r="AN48" s="300"/>
      <c r="AO48" s="300"/>
      <c r="AP48" s="300"/>
      <c r="AQ48" s="300"/>
      <c r="AR48" s="300"/>
      <c r="AS48" s="300"/>
      <c r="AT48" s="300"/>
      <c r="AU48" s="300"/>
      <c r="AV48" s="300"/>
      <c r="AW48" s="300"/>
      <c r="AX48" s="300"/>
      <c r="AY48" s="300"/>
      <c r="AZ48" s="300"/>
      <c r="BA48" s="300"/>
      <c r="BB48" s="300"/>
      <c r="BC48" s="300"/>
      <c r="BD48" s="300"/>
      <c r="BE48" s="300"/>
      <c r="BF48" s="300"/>
      <c r="BG48" s="300"/>
      <c r="BH48" s="300"/>
      <c r="BI48" s="300"/>
      <c r="BJ48" s="300"/>
      <c r="BK48" s="300"/>
      <c r="BL48" s="300"/>
      <c r="BM48" s="300"/>
      <c r="BN48" s="300"/>
      <c r="BO48" s="300"/>
      <c r="BP48" s="300"/>
      <c r="BQ48" s="300"/>
      <c r="BR48" s="300"/>
      <c r="BS48" s="300"/>
      <c r="BT48" s="300"/>
      <c r="BU48" s="300"/>
      <c r="BV48" s="300"/>
      <c r="BW48" s="300"/>
      <c r="BX48" s="300"/>
      <c r="BY48" s="300"/>
      <c r="BZ48" s="300"/>
      <c r="CA48" s="306"/>
      <c r="CB48" s="307"/>
      <c r="CC48" s="307"/>
      <c r="CD48" s="307"/>
      <c r="CE48" s="307"/>
      <c r="CF48" s="307"/>
      <c r="CG48" s="307"/>
      <c r="CH48" s="307"/>
      <c r="CI48" s="307"/>
      <c r="CJ48" s="307"/>
      <c r="CK48" s="307"/>
      <c r="CL48" s="307"/>
      <c r="CM48" s="307"/>
      <c r="CN48" s="307"/>
      <c r="CO48" s="307"/>
      <c r="CP48" s="307"/>
      <c r="CQ48" s="307"/>
      <c r="CR48" s="307"/>
      <c r="CS48" s="307"/>
      <c r="CT48" s="307"/>
      <c r="CU48" s="307"/>
      <c r="CV48" s="307"/>
      <c r="CW48" s="307"/>
      <c r="CX48" s="307"/>
      <c r="CY48" s="307"/>
      <c r="CZ48" s="307"/>
      <c r="DA48" s="307"/>
      <c r="DB48" s="307"/>
      <c r="DC48" s="307"/>
      <c r="DD48" s="307"/>
      <c r="DE48" s="307"/>
      <c r="DF48" s="308"/>
      <c r="DG48" s="4"/>
      <c r="DH48" s="8"/>
      <c r="DI48" s="16"/>
      <c r="DJ48" s="16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</row>
    <row r="49" spans="2:137" ht="12.95" customHeight="1">
      <c r="B49" s="4"/>
      <c r="C49" s="293">
        <v>14</v>
      </c>
      <c r="D49" s="294"/>
      <c r="E49" s="294"/>
      <c r="F49" s="294"/>
      <c r="G49" s="294"/>
      <c r="H49" s="294"/>
      <c r="I49" s="297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298"/>
      <c r="AH49" s="298"/>
      <c r="AI49" s="298"/>
      <c r="AJ49" s="299"/>
      <c r="AK49" s="298"/>
      <c r="AL49" s="298"/>
      <c r="AM49" s="298"/>
      <c r="AN49" s="298"/>
      <c r="AO49" s="298"/>
      <c r="AP49" s="298"/>
      <c r="AQ49" s="298"/>
      <c r="AR49" s="298"/>
      <c r="AS49" s="298"/>
      <c r="AT49" s="298"/>
      <c r="AU49" s="298"/>
      <c r="AV49" s="298"/>
      <c r="AW49" s="298"/>
      <c r="AX49" s="298"/>
      <c r="AY49" s="298"/>
      <c r="AZ49" s="298"/>
      <c r="BA49" s="298"/>
      <c r="BB49" s="298"/>
      <c r="BC49" s="298"/>
      <c r="BD49" s="298"/>
      <c r="BE49" s="298"/>
      <c r="BF49" s="298"/>
      <c r="BG49" s="298"/>
      <c r="BH49" s="298"/>
      <c r="BI49" s="298"/>
      <c r="BJ49" s="298"/>
      <c r="BK49" s="298"/>
      <c r="BL49" s="299"/>
      <c r="BM49" s="301"/>
      <c r="BN49" s="302"/>
      <c r="BO49" s="302"/>
      <c r="BP49" s="302"/>
      <c r="BQ49" s="302"/>
      <c r="BR49" s="302"/>
      <c r="BS49" s="302"/>
      <c r="BT49" s="302"/>
      <c r="BU49" s="302"/>
      <c r="BV49" s="302"/>
      <c r="BW49" s="302"/>
      <c r="BX49" s="302"/>
      <c r="BY49" s="302"/>
      <c r="BZ49" s="302"/>
      <c r="CA49" s="303"/>
      <c r="CB49" s="304"/>
      <c r="CC49" s="304"/>
      <c r="CD49" s="304"/>
      <c r="CE49" s="304"/>
      <c r="CF49" s="304"/>
      <c r="CG49" s="304"/>
      <c r="CH49" s="304"/>
      <c r="CI49" s="304"/>
      <c r="CJ49" s="304"/>
      <c r="CK49" s="304"/>
      <c r="CL49" s="304"/>
      <c r="CM49" s="304"/>
      <c r="CN49" s="304"/>
      <c r="CO49" s="304"/>
      <c r="CP49" s="304"/>
      <c r="CQ49" s="304"/>
      <c r="CR49" s="304"/>
      <c r="CS49" s="304"/>
      <c r="CT49" s="304"/>
      <c r="CU49" s="304"/>
      <c r="CV49" s="304"/>
      <c r="CW49" s="304"/>
      <c r="CX49" s="304"/>
      <c r="CY49" s="304"/>
      <c r="CZ49" s="304"/>
      <c r="DA49" s="304"/>
      <c r="DB49" s="304"/>
      <c r="DC49" s="304"/>
      <c r="DD49" s="304"/>
      <c r="DE49" s="304"/>
      <c r="DF49" s="305"/>
      <c r="DG49" s="4"/>
      <c r="DH49" s="8"/>
      <c r="DI49" s="93"/>
      <c r="DJ49" s="92"/>
      <c r="DK49" s="8"/>
      <c r="DL49" s="23"/>
      <c r="DM49" s="28"/>
      <c r="DN49" s="8"/>
      <c r="DO49" s="8"/>
      <c r="DP49" s="8"/>
      <c r="DQ49" s="8"/>
      <c r="DR49" s="8"/>
      <c r="DS49" s="8"/>
      <c r="DT49" s="8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</row>
    <row r="50" spans="2:137" ht="12.95" customHeight="1">
      <c r="B50" s="4"/>
      <c r="C50" s="295"/>
      <c r="D50" s="296"/>
      <c r="E50" s="296"/>
      <c r="F50" s="296"/>
      <c r="G50" s="296"/>
      <c r="H50" s="296"/>
      <c r="I50" s="300"/>
      <c r="J50" s="300"/>
      <c r="K50" s="300"/>
      <c r="L50" s="300"/>
      <c r="M50" s="300"/>
      <c r="N50" s="300"/>
      <c r="O50" s="300"/>
      <c r="P50" s="300"/>
      <c r="Q50" s="300"/>
      <c r="R50" s="300"/>
      <c r="S50" s="300"/>
      <c r="T50" s="300"/>
      <c r="U50" s="300"/>
      <c r="V50" s="300"/>
      <c r="W50" s="300"/>
      <c r="X50" s="300"/>
      <c r="Y50" s="300"/>
      <c r="Z50" s="300"/>
      <c r="AA50" s="300"/>
      <c r="AB50" s="300"/>
      <c r="AC50" s="300"/>
      <c r="AD50" s="300"/>
      <c r="AE50" s="300"/>
      <c r="AF50" s="300"/>
      <c r="AG50" s="300"/>
      <c r="AH50" s="300"/>
      <c r="AI50" s="300"/>
      <c r="AJ50" s="300"/>
      <c r="AK50" s="300"/>
      <c r="AL50" s="300"/>
      <c r="AM50" s="300"/>
      <c r="AN50" s="300"/>
      <c r="AO50" s="300"/>
      <c r="AP50" s="300"/>
      <c r="AQ50" s="300"/>
      <c r="AR50" s="300"/>
      <c r="AS50" s="300"/>
      <c r="AT50" s="300"/>
      <c r="AU50" s="300"/>
      <c r="AV50" s="300"/>
      <c r="AW50" s="300"/>
      <c r="AX50" s="300"/>
      <c r="AY50" s="300"/>
      <c r="AZ50" s="300"/>
      <c r="BA50" s="300"/>
      <c r="BB50" s="300"/>
      <c r="BC50" s="300"/>
      <c r="BD50" s="300"/>
      <c r="BE50" s="300"/>
      <c r="BF50" s="300"/>
      <c r="BG50" s="300"/>
      <c r="BH50" s="300"/>
      <c r="BI50" s="300"/>
      <c r="BJ50" s="300"/>
      <c r="BK50" s="300"/>
      <c r="BL50" s="300"/>
      <c r="BM50" s="300"/>
      <c r="BN50" s="300"/>
      <c r="BO50" s="300"/>
      <c r="BP50" s="300"/>
      <c r="BQ50" s="300"/>
      <c r="BR50" s="300"/>
      <c r="BS50" s="300"/>
      <c r="BT50" s="300"/>
      <c r="BU50" s="300"/>
      <c r="BV50" s="300"/>
      <c r="BW50" s="300"/>
      <c r="BX50" s="300"/>
      <c r="BY50" s="300"/>
      <c r="BZ50" s="300"/>
      <c r="CA50" s="306"/>
      <c r="CB50" s="307"/>
      <c r="CC50" s="307"/>
      <c r="CD50" s="307"/>
      <c r="CE50" s="307"/>
      <c r="CF50" s="307"/>
      <c r="CG50" s="307"/>
      <c r="CH50" s="307"/>
      <c r="CI50" s="307"/>
      <c r="CJ50" s="307"/>
      <c r="CK50" s="307"/>
      <c r="CL50" s="307"/>
      <c r="CM50" s="307"/>
      <c r="CN50" s="307"/>
      <c r="CO50" s="307"/>
      <c r="CP50" s="307"/>
      <c r="CQ50" s="307"/>
      <c r="CR50" s="307"/>
      <c r="CS50" s="307"/>
      <c r="CT50" s="307"/>
      <c r="CU50" s="307"/>
      <c r="CV50" s="307"/>
      <c r="CW50" s="307"/>
      <c r="CX50" s="307"/>
      <c r="CY50" s="307"/>
      <c r="CZ50" s="307"/>
      <c r="DA50" s="307"/>
      <c r="DB50" s="307"/>
      <c r="DC50" s="307"/>
      <c r="DD50" s="307"/>
      <c r="DE50" s="307"/>
      <c r="DF50" s="308"/>
      <c r="DG50" s="4"/>
      <c r="DH50" s="8"/>
      <c r="DI50" s="16"/>
      <c r="DJ50" s="16"/>
      <c r="DK50" s="8"/>
      <c r="DL50" s="23"/>
      <c r="DM50" s="28"/>
      <c r="DN50" s="8"/>
      <c r="DO50" s="8"/>
      <c r="DP50" s="8"/>
      <c r="DQ50" s="8"/>
      <c r="DR50" s="8"/>
      <c r="DS50" s="8"/>
      <c r="DT50" s="8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</row>
    <row r="51" spans="2:137" ht="12.95" customHeight="1">
      <c r="B51" s="4"/>
      <c r="C51" s="293">
        <v>15</v>
      </c>
      <c r="D51" s="294"/>
      <c r="E51" s="294"/>
      <c r="F51" s="294"/>
      <c r="G51" s="294"/>
      <c r="H51" s="294"/>
      <c r="I51" s="297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9"/>
      <c r="AK51" s="298"/>
      <c r="AL51" s="298"/>
      <c r="AM51" s="298"/>
      <c r="AN51" s="298"/>
      <c r="AO51" s="298"/>
      <c r="AP51" s="298"/>
      <c r="AQ51" s="298"/>
      <c r="AR51" s="298"/>
      <c r="AS51" s="298"/>
      <c r="AT51" s="298"/>
      <c r="AU51" s="298"/>
      <c r="AV51" s="298"/>
      <c r="AW51" s="298"/>
      <c r="AX51" s="298"/>
      <c r="AY51" s="298"/>
      <c r="AZ51" s="298"/>
      <c r="BA51" s="298"/>
      <c r="BB51" s="298"/>
      <c r="BC51" s="298"/>
      <c r="BD51" s="298"/>
      <c r="BE51" s="298"/>
      <c r="BF51" s="298"/>
      <c r="BG51" s="298"/>
      <c r="BH51" s="298"/>
      <c r="BI51" s="298"/>
      <c r="BJ51" s="298"/>
      <c r="BK51" s="298"/>
      <c r="BL51" s="299"/>
      <c r="BM51" s="301"/>
      <c r="BN51" s="302"/>
      <c r="BO51" s="302"/>
      <c r="BP51" s="302"/>
      <c r="BQ51" s="302"/>
      <c r="BR51" s="302"/>
      <c r="BS51" s="302"/>
      <c r="BT51" s="302"/>
      <c r="BU51" s="302"/>
      <c r="BV51" s="302"/>
      <c r="BW51" s="302"/>
      <c r="BX51" s="302"/>
      <c r="BY51" s="302"/>
      <c r="BZ51" s="302"/>
      <c r="CA51" s="303"/>
      <c r="CB51" s="304"/>
      <c r="CC51" s="304"/>
      <c r="CD51" s="304"/>
      <c r="CE51" s="304"/>
      <c r="CF51" s="304"/>
      <c r="CG51" s="304"/>
      <c r="CH51" s="304"/>
      <c r="CI51" s="304"/>
      <c r="CJ51" s="304"/>
      <c r="CK51" s="304"/>
      <c r="CL51" s="304"/>
      <c r="CM51" s="304"/>
      <c r="CN51" s="304"/>
      <c r="CO51" s="304"/>
      <c r="CP51" s="304"/>
      <c r="CQ51" s="304"/>
      <c r="CR51" s="304"/>
      <c r="CS51" s="304"/>
      <c r="CT51" s="304"/>
      <c r="CU51" s="304"/>
      <c r="CV51" s="304"/>
      <c r="CW51" s="304"/>
      <c r="CX51" s="304"/>
      <c r="CY51" s="304"/>
      <c r="CZ51" s="304"/>
      <c r="DA51" s="304"/>
      <c r="DB51" s="304"/>
      <c r="DC51" s="304"/>
      <c r="DD51" s="304"/>
      <c r="DE51" s="304"/>
      <c r="DF51" s="305"/>
      <c r="DG51" s="4"/>
      <c r="DH51" s="8"/>
      <c r="DI51" s="93"/>
      <c r="DJ51" s="92"/>
      <c r="DK51" s="8"/>
      <c r="DL51" s="23"/>
      <c r="DM51" s="8"/>
      <c r="DN51" s="8"/>
      <c r="DO51" s="8"/>
      <c r="DP51" s="8"/>
      <c r="DQ51" s="8"/>
      <c r="DR51" s="8"/>
      <c r="DS51" s="8"/>
      <c r="DT51" s="8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</row>
    <row r="52" spans="2:137" ht="12.95" customHeight="1">
      <c r="B52" s="4"/>
      <c r="C52" s="295"/>
      <c r="D52" s="296"/>
      <c r="E52" s="296"/>
      <c r="F52" s="296"/>
      <c r="G52" s="296"/>
      <c r="H52" s="296"/>
      <c r="I52" s="300"/>
      <c r="J52" s="300"/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00"/>
      <c r="AH52" s="300"/>
      <c r="AI52" s="300"/>
      <c r="AJ52" s="300"/>
      <c r="AK52" s="300"/>
      <c r="AL52" s="300"/>
      <c r="AM52" s="300"/>
      <c r="AN52" s="300"/>
      <c r="AO52" s="300"/>
      <c r="AP52" s="300"/>
      <c r="AQ52" s="300"/>
      <c r="AR52" s="300"/>
      <c r="AS52" s="300"/>
      <c r="AT52" s="300"/>
      <c r="AU52" s="300"/>
      <c r="AV52" s="300"/>
      <c r="AW52" s="300"/>
      <c r="AX52" s="300"/>
      <c r="AY52" s="300"/>
      <c r="AZ52" s="300"/>
      <c r="BA52" s="300"/>
      <c r="BB52" s="300"/>
      <c r="BC52" s="300"/>
      <c r="BD52" s="300"/>
      <c r="BE52" s="300"/>
      <c r="BF52" s="300"/>
      <c r="BG52" s="300"/>
      <c r="BH52" s="300"/>
      <c r="BI52" s="300"/>
      <c r="BJ52" s="300"/>
      <c r="BK52" s="300"/>
      <c r="BL52" s="300"/>
      <c r="BM52" s="300"/>
      <c r="BN52" s="300"/>
      <c r="BO52" s="300"/>
      <c r="BP52" s="300"/>
      <c r="BQ52" s="300"/>
      <c r="BR52" s="300"/>
      <c r="BS52" s="300"/>
      <c r="BT52" s="300"/>
      <c r="BU52" s="300"/>
      <c r="BV52" s="300"/>
      <c r="BW52" s="300"/>
      <c r="BX52" s="300"/>
      <c r="BY52" s="300"/>
      <c r="BZ52" s="300"/>
      <c r="CA52" s="306"/>
      <c r="CB52" s="307"/>
      <c r="CC52" s="307"/>
      <c r="CD52" s="307"/>
      <c r="CE52" s="307"/>
      <c r="CF52" s="307"/>
      <c r="CG52" s="307"/>
      <c r="CH52" s="307"/>
      <c r="CI52" s="307"/>
      <c r="CJ52" s="307"/>
      <c r="CK52" s="307"/>
      <c r="CL52" s="307"/>
      <c r="CM52" s="307"/>
      <c r="CN52" s="307"/>
      <c r="CO52" s="307"/>
      <c r="CP52" s="307"/>
      <c r="CQ52" s="307"/>
      <c r="CR52" s="307"/>
      <c r="CS52" s="307"/>
      <c r="CT52" s="307"/>
      <c r="CU52" s="307"/>
      <c r="CV52" s="307"/>
      <c r="CW52" s="307"/>
      <c r="CX52" s="307"/>
      <c r="CY52" s="307"/>
      <c r="CZ52" s="307"/>
      <c r="DA52" s="307"/>
      <c r="DB52" s="307"/>
      <c r="DC52" s="307"/>
      <c r="DD52" s="307"/>
      <c r="DE52" s="307"/>
      <c r="DF52" s="308"/>
      <c r="DG52" s="4"/>
      <c r="DH52" s="8"/>
      <c r="DI52" s="16"/>
      <c r="DJ52" s="16"/>
      <c r="DK52" s="8"/>
      <c r="DL52" s="23"/>
      <c r="DM52" s="8"/>
      <c r="DN52" s="8"/>
      <c r="DO52" s="8"/>
      <c r="DP52" s="8"/>
      <c r="DQ52" s="8"/>
      <c r="DR52" s="8"/>
      <c r="DS52" s="8"/>
      <c r="DT52" s="8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</row>
    <row r="53" spans="2:137" ht="12.95" customHeight="1">
      <c r="B53" s="4"/>
      <c r="C53" s="293">
        <v>16</v>
      </c>
      <c r="D53" s="294"/>
      <c r="E53" s="294"/>
      <c r="F53" s="294"/>
      <c r="G53" s="294"/>
      <c r="H53" s="294"/>
      <c r="I53" s="297"/>
      <c r="J53" s="298"/>
      <c r="K53" s="29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8"/>
      <c r="Z53" s="298"/>
      <c r="AA53" s="298"/>
      <c r="AB53" s="298"/>
      <c r="AC53" s="298"/>
      <c r="AD53" s="298"/>
      <c r="AE53" s="298"/>
      <c r="AF53" s="298"/>
      <c r="AG53" s="298"/>
      <c r="AH53" s="298"/>
      <c r="AI53" s="298"/>
      <c r="AJ53" s="299"/>
      <c r="AK53" s="298"/>
      <c r="AL53" s="298"/>
      <c r="AM53" s="298"/>
      <c r="AN53" s="298"/>
      <c r="AO53" s="298"/>
      <c r="AP53" s="298"/>
      <c r="AQ53" s="298"/>
      <c r="AR53" s="298"/>
      <c r="AS53" s="298"/>
      <c r="AT53" s="298"/>
      <c r="AU53" s="298"/>
      <c r="AV53" s="298"/>
      <c r="AW53" s="298"/>
      <c r="AX53" s="298"/>
      <c r="AY53" s="298"/>
      <c r="AZ53" s="298"/>
      <c r="BA53" s="298"/>
      <c r="BB53" s="298"/>
      <c r="BC53" s="298"/>
      <c r="BD53" s="298"/>
      <c r="BE53" s="298"/>
      <c r="BF53" s="298"/>
      <c r="BG53" s="298"/>
      <c r="BH53" s="298"/>
      <c r="BI53" s="298"/>
      <c r="BJ53" s="298"/>
      <c r="BK53" s="298"/>
      <c r="BL53" s="299"/>
      <c r="BM53" s="301"/>
      <c r="BN53" s="302"/>
      <c r="BO53" s="302"/>
      <c r="BP53" s="302"/>
      <c r="BQ53" s="302"/>
      <c r="BR53" s="302"/>
      <c r="BS53" s="302"/>
      <c r="BT53" s="302"/>
      <c r="BU53" s="302"/>
      <c r="BV53" s="302"/>
      <c r="BW53" s="302"/>
      <c r="BX53" s="302"/>
      <c r="BY53" s="302"/>
      <c r="BZ53" s="302"/>
      <c r="CA53" s="303"/>
      <c r="CB53" s="304"/>
      <c r="CC53" s="304"/>
      <c r="CD53" s="304"/>
      <c r="CE53" s="304"/>
      <c r="CF53" s="304"/>
      <c r="CG53" s="304"/>
      <c r="CH53" s="304"/>
      <c r="CI53" s="304"/>
      <c r="CJ53" s="304"/>
      <c r="CK53" s="304"/>
      <c r="CL53" s="304"/>
      <c r="CM53" s="304"/>
      <c r="CN53" s="304"/>
      <c r="CO53" s="304"/>
      <c r="CP53" s="304"/>
      <c r="CQ53" s="304"/>
      <c r="CR53" s="304"/>
      <c r="CS53" s="304"/>
      <c r="CT53" s="304"/>
      <c r="CU53" s="304"/>
      <c r="CV53" s="304"/>
      <c r="CW53" s="304"/>
      <c r="CX53" s="304"/>
      <c r="CY53" s="304"/>
      <c r="CZ53" s="304"/>
      <c r="DA53" s="304"/>
      <c r="DB53" s="304"/>
      <c r="DC53" s="304"/>
      <c r="DD53" s="304"/>
      <c r="DE53" s="304"/>
      <c r="DF53" s="305"/>
      <c r="DG53" s="4"/>
      <c r="DH53" s="8"/>
      <c r="DI53" s="93"/>
      <c r="DJ53" s="92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</row>
    <row r="54" spans="2:137" ht="12.95" customHeight="1">
      <c r="B54" s="4"/>
      <c r="C54" s="295"/>
      <c r="D54" s="296"/>
      <c r="E54" s="296"/>
      <c r="F54" s="296"/>
      <c r="G54" s="296"/>
      <c r="H54" s="296"/>
      <c r="I54" s="300"/>
      <c r="J54" s="300"/>
      <c r="K54" s="300"/>
      <c r="L54" s="300"/>
      <c r="M54" s="300"/>
      <c r="N54" s="300"/>
      <c r="O54" s="300"/>
      <c r="P54" s="300"/>
      <c r="Q54" s="300"/>
      <c r="R54" s="300"/>
      <c r="S54" s="300"/>
      <c r="T54" s="300"/>
      <c r="U54" s="300"/>
      <c r="V54" s="300"/>
      <c r="W54" s="300"/>
      <c r="X54" s="300"/>
      <c r="Y54" s="300"/>
      <c r="Z54" s="300"/>
      <c r="AA54" s="300"/>
      <c r="AB54" s="300"/>
      <c r="AC54" s="300"/>
      <c r="AD54" s="300"/>
      <c r="AE54" s="300"/>
      <c r="AF54" s="300"/>
      <c r="AG54" s="300"/>
      <c r="AH54" s="300"/>
      <c r="AI54" s="300"/>
      <c r="AJ54" s="300"/>
      <c r="AK54" s="300"/>
      <c r="AL54" s="300"/>
      <c r="AM54" s="300"/>
      <c r="AN54" s="300"/>
      <c r="AO54" s="300"/>
      <c r="AP54" s="300"/>
      <c r="AQ54" s="300"/>
      <c r="AR54" s="300"/>
      <c r="AS54" s="300"/>
      <c r="AT54" s="300"/>
      <c r="AU54" s="300"/>
      <c r="AV54" s="300"/>
      <c r="AW54" s="300"/>
      <c r="AX54" s="300"/>
      <c r="AY54" s="300"/>
      <c r="AZ54" s="300"/>
      <c r="BA54" s="300"/>
      <c r="BB54" s="300"/>
      <c r="BC54" s="300"/>
      <c r="BD54" s="300"/>
      <c r="BE54" s="300"/>
      <c r="BF54" s="300"/>
      <c r="BG54" s="300"/>
      <c r="BH54" s="300"/>
      <c r="BI54" s="300"/>
      <c r="BJ54" s="300"/>
      <c r="BK54" s="300"/>
      <c r="BL54" s="300"/>
      <c r="BM54" s="300"/>
      <c r="BN54" s="300"/>
      <c r="BO54" s="300"/>
      <c r="BP54" s="300"/>
      <c r="BQ54" s="300"/>
      <c r="BR54" s="300"/>
      <c r="BS54" s="300"/>
      <c r="BT54" s="300"/>
      <c r="BU54" s="300"/>
      <c r="BV54" s="300"/>
      <c r="BW54" s="300"/>
      <c r="BX54" s="300"/>
      <c r="BY54" s="300"/>
      <c r="BZ54" s="300"/>
      <c r="CA54" s="306"/>
      <c r="CB54" s="307"/>
      <c r="CC54" s="307"/>
      <c r="CD54" s="307"/>
      <c r="CE54" s="307"/>
      <c r="CF54" s="307"/>
      <c r="CG54" s="307"/>
      <c r="CH54" s="307"/>
      <c r="CI54" s="307"/>
      <c r="CJ54" s="307"/>
      <c r="CK54" s="307"/>
      <c r="CL54" s="307"/>
      <c r="CM54" s="307"/>
      <c r="CN54" s="307"/>
      <c r="CO54" s="307"/>
      <c r="CP54" s="307"/>
      <c r="CQ54" s="307"/>
      <c r="CR54" s="307"/>
      <c r="CS54" s="307"/>
      <c r="CT54" s="307"/>
      <c r="CU54" s="307"/>
      <c r="CV54" s="307"/>
      <c r="CW54" s="307"/>
      <c r="CX54" s="307"/>
      <c r="CY54" s="307"/>
      <c r="CZ54" s="307"/>
      <c r="DA54" s="307"/>
      <c r="DB54" s="307"/>
      <c r="DC54" s="307"/>
      <c r="DD54" s="307"/>
      <c r="DE54" s="307"/>
      <c r="DF54" s="308"/>
      <c r="DG54" s="4"/>
      <c r="DH54" s="8"/>
      <c r="DI54" s="16"/>
      <c r="DJ54" s="16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</row>
    <row r="55" spans="2:137" ht="12.95" customHeight="1">
      <c r="B55" s="4"/>
      <c r="C55" s="293">
        <v>17</v>
      </c>
      <c r="D55" s="294"/>
      <c r="E55" s="294"/>
      <c r="F55" s="294"/>
      <c r="G55" s="294"/>
      <c r="H55" s="294"/>
      <c r="I55" s="297"/>
      <c r="J55" s="298"/>
      <c r="K55" s="298"/>
      <c r="L55" s="298"/>
      <c r="M55" s="298"/>
      <c r="N55" s="298"/>
      <c r="O55" s="298"/>
      <c r="P55" s="298"/>
      <c r="Q55" s="298"/>
      <c r="R55" s="298"/>
      <c r="S55" s="298"/>
      <c r="T55" s="298"/>
      <c r="U55" s="298"/>
      <c r="V55" s="298"/>
      <c r="W55" s="298"/>
      <c r="X55" s="298"/>
      <c r="Y55" s="298"/>
      <c r="Z55" s="298"/>
      <c r="AA55" s="298"/>
      <c r="AB55" s="298"/>
      <c r="AC55" s="298"/>
      <c r="AD55" s="298"/>
      <c r="AE55" s="298"/>
      <c r="AF55" s="298"/>
      <c r="AG55" s="298"/>
      <c r="AH55" s="298"/>
      <c r="AI55" s="298"/>
      <c r="AJ55" s="299"/>
      <c r="AK55" s="298"/>
      <c r="AL55" s="298"/>
      <c r="AM55" s="298"/>
      <c r="AN55" s="298"/>
      <c r="AO55" s="298"/>
      <c r="AP55" s="298"/>
      <c r="AQ55" s="298"/>
      <c r="AR55" s="298"/>
      <c r="AS55" s="298"/>
      <c r="AT55" s="298"/>
      <c r="AU55" s="298"/>
      <c r="AV55" s="298"/>
      <c r="AW55" s="298"/>
      <c r="AX55" s="298"/>
      <c r="AY55" s="298"/>
      <c r="AZ55" s="298"/>
      <c r="BA55" s="298"/>
      <c r="BB55" s="298"/>
      <c r="BC55" s="298"/>
      <c r="BD55" s="298"/>
      <c r="BE55" s="298"/>
      <c r="BF55" s="298"/>
      <c r="BG55" s="298"/>
      <c r="BH55" s="298"/>
      <c r="BI55" s="298"/>
      <c r="BJ55" s="298"/>
      <c r="BK55" s="298"/>
      <c r="BL55" s="299"/>
      <c r="BM55" s="301"/>
      <c r="BN55" s="302"/>
      <c r="BO55" s="302"/>
      <c r="BP55" s="302"/>
      <c r="BQ55" s="302"/>
      <c r="BR55" s="302"/>
      <c r="BS55" s="302"/>
      <c r="BT55" s="302"/>
      <c r="BU55" s="302"/>
      <c r="BV55" s="302"/>
      <c r="BW55" s="302"/>
      <c r="BX55" s="302"/>
      <c r="BY55" s="302"/>
      <c r="BZ55" s="302"/>
      <c r="CA55" s="303"/>
      <c r="CB55" s="304"/>
      <c r="CC55" s="304"/>
      <c r="CD55" s="304"/>
      <c r="CE55" s="304"/>
      <c r="CF55" s="304"/>
      <c r="CG55" s="304"/>
      <c r="CH55" s="304"/>
      <c r="CI55" s="304"/>
      <c r="CJ55" s="304"/>
      <c r="CK55" s="304"/>
      <c r="CL55" s="304"/>
      <c r="CM55" s="304"/>
      <c r="CN55" s="304"/>
      <c r="CO55" s="304"/>
      <c r="CP55" s="304"/>
      <c r="CQ55" s="304"/>
      <c r="CR55" s="304"/>
      <c r="CS55" s="304"/>
      <c r="CT55" s="304"/>
      <c r="CU55" s="304"/>
      <c r="CV55" s="304"/>
      <c r="CW55" s="304"/>
      <c r="CX55" s="304"/>
      <c r="CY55" s="304"/>
      <c r="CZ55" s="304"/>
      <c r="DA55" s="304"/>
      <c r="DB55" s="304"/>
      <c r="DC55" s="304"/>
      <c r="DD55" s="304"/>
      <c r="DE55" s="304"/>
      <c r="DF55" s="305"/>
      <c r="DG55" s="4"/>
      <c r="DH55" s="8"/>
      <c r="DI55" s="93"/>
      <c r="DJ55" s="92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</row>
    <row r="56" spans="2:137" ht="12.95" customHeight="1">
      <c r="B56" s="4"/>
      <c r="C56" s="295"/>
      <c r="D56" s="296"/>
      <c r="E56" s="296"/>
      <c r="F56" s="296"/>
      <c r="G56" s="296"/>
      <c r="H56" s="296"/>
      <c r="I56" s="300"/>
      <c r="J56" s="300"/>
      <c r="K56" s="300"/>
      <c r="L56" s="300"/>
      <c r="M56" s="300"/>
      <c r="N56" s="300"/>
      <c r="O56" s="300"/>
      <c r="P56" s="300"/>
      <c r="Q56" s="300"/>
      <c r="R56" s="300"/>
      <c r="S56" s="300"/>
      <c r="T56" s="300"/>
      <c r="U56" s="300"/>
      <c r="V56" s="300"/>
      <c r="W56" s="300"/>
      <c r="X56" s="300"/>
      <c r="Y56" s="300"/>
      <c r="Z56" s="300"/>
      <c r="AA56" s="300"/>
      <c r="AB56" s="300"/>
      <c r="AC56" s="300"/>
      <c r="AD56" s="300"/>
      <c r="AE56" s="300"/>
      <c r="AF56" s="300"/>
      <c r="AG56" s="300"/>
      <c r="AH56" s="300"/>
      <c r="AI56" s="300"/>
      <c r="AJ56" s="300"/>
      <c r="AK56" s="300"/>
      <c r="AL56" s="300"/>
      <c r="AM56" s="300"/>
      <c r="AN56" s="300"/>
      <c r="AO56" s="300"/>
      <c r="AP56" s="300"/>
      <c r="AQ56" s="300"/>
      <c r="AR56" s="300"/>
      <c r="AS56" s="300"/>
      <c r="AT56" s="300"/>
      <c r="AU56" s="300"/>
      <c r="AV56" s="300"/>
      <c r="AW56" s="300"/>
      <c r="AX56" s="300"/>
      <c r="AY56" s="300"/>
      <c r="AZ56" s="300"/>
      <c r="BA56" s="300"/>
      <c r="BB56" s="300"/>
      <c r="BC56" s="300"/>
      <c r="BD56" s="300"/>
      <c r="BE56" s="300"/>
      <c r="BF56" s="300"/>
      <c r="BG56" s="300"/>
      <c r="BH56" s="300"/>
      <c r="BI56" s="300"/>
      <c r="BJ56" s="300"/>
      <c r="BK56" s="300"/>
      <c r="BL56" s="300"/>
      <c r="BM56" s="300"/>
      <c r="BN56" s="300"/>
      <c r="BO56" s="300"/>
      <c r="BP56" s="300"/>
      <c r="BQ56" s="300"/>
      <c r="BR56" s="300"/>
      <c r="BS56" s="300"/>
      <c r="BT56" s="300"/>
      <c r="BU56" s="300"/>
      <c r="BV56" s="300"/>
      <c r="BW56" s="300"/>
      <c r="BX56" s="300"/>
      <c r="BY56" s="300"/>
      <c r="BZ56" s="300"/>
      <c r="CA56" s="306"/>
      <c r="CB56" s="307"/>
      <c r="CC56" s="307"/>
      <c r="CD56" s="307"/>
      <c r="CE56" s="307"/>
      <c r="CF56" s="307"/>
      <c r="CG56" s="307"/>
      <c r="CH56" s="307"/>
      <c r="CI56" s="307"/>
      <c r="CJ56" s="307"/>
      <c r="CK56" s="307"/>
      <c r="CL56" s="307"/>
      <c r="CM56" s="307"/>
      <c r="CN56" s="307"/>
      <c r="CO56" s="307"/>
      <c r="CP56" s="307"/>
      <c r="CQ56" s="307"/>
      <c r="CR56" s="307"/>
      <c r="CS56" s="307"/>
      <c r="CT56" s="307"/>
      <c r="CU56" s="307"/>
      <c r="CV56" s="307"/>
      <c r="CW56" s="307"/>
      <c r="CX56" s="307"/>
      <c r="CY56" s="307"/>
      <c r="CZ56" s="307"/>
      <c r="DA56" s="307"/>
      <c r="DB56" s="307"/>
      <c r="DC56" s="307"/>
      <c r="DD56" s="307"/>
      <c r="DE56" s="307"/>
      <c r="DF56" s="308"/>
      <c r="DG56" s="4"/>
      <c r="DH56" s="8"/>
      <c r="DI56" s="16"/>
      <c r="DJ56" s="16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</row>
    <row r="57" spans="2:137" ht="12.95" customHeight="1">
      <c r="B57" s="4"/>
      <c r="C57" s="293">
        <v>18</v>
      </c>
      <c r="D57" s="294"/>
      <c r="E57" s="294"/>
      <c r="F57" s="294"/>
      <c r="G57" s="294"/>
      <c r="H57" s="294"/>
      <c r="I57" s="297"/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298"/>
      <c r="AA57" s="298"/>
      <c r="AB57" s="298"/>
      <c r="AC57" s="298"/>
      <c r="AD57" s="298"/>
      <c r="AE57" s="298"/>
      <c r="AF57" s="298"/>
      <c r="AG57" s="298"/>
      <c r="AH57" s="298"/>
      <c r="AI57" s="298"/>
      <c r="AJ57" s="299"/>
      <c r="AK57" s="298"/>
      <c r="AL57" s="298"/>
      <c r="AM57" s="298"/>
      <c r="AN57" s="298"/>
      <c r="AO57" s="298"/>
      <c r="AP57" s="298"/>
      <c r="AQ57" s="298"/>
      <c r="AR57" s="298"/>
      <c r="AS57" s="298"/>
      <c r="AT57" s="298"/>
      <c r="AU57" s="298"/>
      <c r="AV57" s="298"/>
      <c r="AW57" s="298"/>
      <c r="AX57" s="298"/>
      <c r="AY57" s="298"/>
      <c r="AZ57" s="298"/>
      <c r="BA57" s="298"/>
      <c r="BB57" s="298"/>
      <c r="BC57" s="298"/>
      <c r="BD57" s="298"/>
      <c r="BE57" s="298"/>
      <c r="BF57" s="298"/>
      <c r="BG57" s="298"/>
      <c r="BH57" s="298"/>
      <c r="BI57" s="298"/>
      <c r="BJ57" s="298"/>
      <c r="BK57" s="298"/>
      <c r="BL57" s="299"/>
      <c r="BM57" s="301"/>
      <c r="BN57" s="302"/>
      <c r="BO57" s="302"/>
      <c r="BP57" s="302"/>
      <c r="BQ57" s="302"/>
      <c r="BR57" s="302"/>
      <c r="BS57" s="302"/>
      <c r="BT57" s="302"/>
      <c r="BU57" s="302"/>
      <c r="BV57" s="302"/>
      <c r="BW57" s="302"/>
      <c r="BX57" s="302"/>
      <c r="BY57" s="302"/>
      <c r="BZ57" s="302"/>
      <c r="CA57" s="303"/>
      <c r="CB57" s="304"/>
      <c r="CC57" s="304"/>
      <c r="CD57" s="304"/>
      <c r="CE57" s="304"/>
      <c r="CF57" s="304"/>
      <c r="CG57" s="304"/>
      <c r="CH57" s="304"/>
      <c r="CI57" s="304"/>
      <c r="CJ57" s="304"/>
      <c r="CK57" s="304"/>
      <c r="CL57" s="304"/>
      <c r="CM57" s="304"/>
      <c r="CN57" s="304"/>
      <c r="CO57" s="304"/>
      <c r="CP57" s="304"/>
      <c r="CQ57" s="304"/>
      <c r="CR57" s="304"/>
      <c r="CS57" s="304"/>
      <c r="CT57" s="304"/>
      <c r="CU57" s="304"/>
      <c r="CV57" s="304"/>
      <c r="CW57" s="304"/>
      <c r="CX57" s="304"/>
      <c r="CY57" s="304"/>
      <c r="CZ57" s="304"/>
      <c r="DA57" s="304"/>
      <c r="DB57" s="304"/>
      <c r="DC57" s="304"/>
      <c r="DD57" s="304"/>
      <c r="DE57" s="304"/>
      <c r="DF57" s="305"/>
      <c r="DG57" s="4"/>
      <c r="DH57" s="8"/>
      <c r="DI57" s="93"/>
      <c r="DJ57" s="92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</row>
    <row r="58" spans="2:137" ht="12.95" customHeight="1">
      <c r="B58" s="4"/>
      <c r="C58" s="295"/>
      <c r="D58" s="296"/>
      <c r="E58" s="296"/>
      <c r="F58" s="296"/>
      <c r="G58" s="296"/>
      <c r="H58" s="296"/>
      <c r="I58" s="300"/>
      <c r="J58" s="300"/>
      <c r="K58" s="300"/>
      <c r="L58" s="300"/>
      <c r="M58" s="300"/>
      <c r="N58" s="300"/>
      <c r="O58" s="300"/>
      <c r="P58" s="300"/>
      <c r="Q58" s="300"/>
      <c r="R58" s="300"/>
      <c r="S58" s="300"/>
      <c r="T58" s="300"/>
      <c r="U58" s="300"/>
      <c r="V58" s="300"/>
      <c r="W58" s="300"/>
      <c r="X58" s="300"/>
      <c r="Y58" s="300"/>
      <c r="Z58" s="300"/>
      <c r="AA58" s="300"/>
      <c r="AB58" s="300"/>
      <c r="AC58" s="300"/>
      <c r="AD58" s="300"/>
      <c r="AE58" s="300"/>
      <c r="AF58" s="300"/>
      <c r="AG58" s="300"/>
      <c r="AH58" s="300"/>
      <c r="AI58" s="300"/>
      <c r="AJ58" s="300"/>
      <c r="AK58" s="300"/>
      <c r="AL58" s="300"/>
      <c r="AM58" s="300"/>
      <c r="AN58" s="300"/>
      <c r="AO58" s="300"/>
      <c r="AP58" s="300"/>
      <c r="AQ58" s="300"/>
      <c r="AR58" s="300"/>
      <c r="AS58" s="300"/>
      <c r="AT58" s="300"/>
      <c r="AU58" s="300"/>
      <c r="AV58" s="300"/>
      <c r="AW58" s="300"/>
      <c r="AX58" s="300"/>
      <c r="AY58" s="300"/>
      <c r="AZ58" s="300"/>
      <c r="BA58" s="300"/>
      <c r="BB58" s="300"/>
      <c r="BC58" s="300"/>
      <c r="BD58" s="300"/>
      <c r="BE58" s="300"/>
      <c r="BF58" s="300"/>
      <c r="BG58" s="300"/>
      <c r="BH58" s="300"/>
      <c r="BI58" s="300"/>
      <c r="BJ58" s="300"/>
      <c r="BK58" s="300"/>
      <c r="BL58" s="300"/>
      <c r="BM58" s="300"/>
      <c r="BN58" s="300"/>
      <c r="BO58" s="300"/>
      <c r="BP58" s="300"/>
      <c r="BQ58" s="300"/>
      <c r="BR58" s="300"/>
      <c r="BS58" s="300"/>
      <c r="BT58" s="300"/>
      <c r="BU58" s="300"/>
      <c r="BV58" s="300"/>
      <c r="BW58" s="300"/>
      <c r="BX58" s="300"/>
      <c r="BY58" s="300"/>
      <c r="BZ58" s="300"/>
      <c r="CA58" s="306"/>
      <c r="CB58" s="307"/>
      <c r="CC58" s="307"/>
      <c r="CD58" s="307"/>
      <c r="CE58" s="307"/>
      <c r="CF58" s="307"/>
      <c r="CG58" s="307"/>
      <c r="CH58" s="307"/>
      <c r="CI58" s="307"/>
      <c r="CJ58" s="307"/>
      <c r="CK58" s="307"/>
      <c r="CL58" s="307"/>
      <c r="CM58" s="307"/>
      <c r="CN58" s="307"/>
      <c r="CO58" s="307"/>
      <c r="CP58" s="307"/>
      <c r="CQ58" s="307"/>
      <c r="CR58" s="307"/>
      <c r="CS58" s="307"/>
      <c r="CT58" s="307"/>
      <c r="CU58" s="307"/>
      <c r="CV58" s="307"/>
      <c r="CW58" s="307"/>
      <c r="CX58" s="307"/>
      <c r="CY58" s="307"/>
      <c r="CZ58" s="307"/>
      <c r="DA58" s="307"/>
      <c r="DB58" s="307"/>
      <c r="DC58" s="307"/>
      <c r="DD58" s="307"/>
      <c r="DE58" s="307"/>
      <c r="DF58" s="308"/>
      <c r="DG58" s="4"/>
      <c r="DH58" s="8"/>
      <c r="DI58" s="16"/>
      <c r="DJ58" s="16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</row>
    <row r="59" spans="2:137" ht="12.95" customHeight="1">
      <c r="B59" s="4"/>
      <c r="C59" s="293">
        <v>19</v>
      </c>
      <c r="D59" s="294"/>
      <c r="E59" s="294"/>
      <c r="F59" s="294"/>
      <c r="G59" s="294"/>
      <c r="H59" s="294"/>
      <c r="I59" s="297"/>
      <c r="J59" s="298"/>
      <c r="K59" s="298"/>
      <c r="L59" s="298"/>
      <c r="M59" s="298"/>
      <c r="N59" s="298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298"/>
      <c r="AH59" s="298"/>
      <c r="AI59" s="298"/>
      <c r="AJ59" s="299"/>
      <c r="AK59" s="298"/>
      <c r="AL59" s="298"/>
      <c r="AM59" s="298"/>
      <c r="AN59" s="298"/>
      <c r="AO59" s="298"/>
      <c r="AP59" s="298"/>
      <c r="AQ59" s="298"/>
      <c r="AR59" s="298"/>
      <c r="AS59" s="298"/>
      <c r="AT59" s="298"/>
      <c r="AU59" s="298"/>
      <c r="AV59" s="298"/>
      <c r="AW59" s="298"/>
      <c r="AX59" s="298"/>
      <c r="AY59" s="298"/>
      <c r="AZ59" s="298"/>
      <c r="BA59" s="298"/>
      <c r="BB59" s="298"/>
      <c r="BC59" s="298"/>
      <c r="BD59" s="298"/>
      <c r="BE59" s="298"/>
      <c r="BF59" s="298"/>
      <c r="BG59" s="298"/>
      <c r="BH59" s="298"/>
      <c r="BI59" s="298"/>
      <c r="BJ59" s="298"/>
      <c r="BK59" s="298"/>
      <c r="BL59" s="299"/>
      <c r="BM59" s="301"/>
      <c r="BN59" s="302"/>
      <c r="BO59" s="302"/>
      <c r="BP59" s="302"/>
      <c r="BQ59" s="302"/>
      <c r="BR59" s="302"/>
      <c r="BS59" s="302"/>
      <c r="BT59" s="302"/>
      <c r="BU59" s="302"/>
      <c r="BV59" s="302"/>
      <c r="BW59" s="302"/>
      <c r="BX59" s="302"/>
      <c r="BY59" s="302"/>
      <c r="BZ59" s="302"/>
      <c r="CA59" s="303"/>
      <c r="CB59" s="304"/>
      <c r="CC59" s="304"/>
      <c r="CD59" s="304"/>
      <c r="CE59" s="304"/>
      <c r="CF59" s="304"/>
      <c r="CG59" s="304"/>
      <c r="CH59" s="304"/>
      <c r="CI59" s="304"/>
      <c r="CJ59" s="304"/>
      <c r="CK59" s="304"/>
      <c r="CL59" s="304"/>
      <c r="CM59" s="304"/>
      <c r="CN59" s="304"/>
      <c r="CO59" s="304"/>
      <c r="CP59" s="304"/>
      <c r="CQ59" s="304"/>
      <c r="CR59" s="304"/>
      <c r="CS59" s="304"/>
      <c r="CT59" s="304"/>
      <c r="CU59" s="304"/>
      <c r="CV59" s="304"/>
      <c r="CW59" s="304"/>
      <c r="CX59" s="304"/>
      <c r="CY59" s="304"/>
      <c r="CZ59" s="304"/>
      <c r="DA59" s="304"/>
      <c r="DB59" s="304"/>
      <c r="DC59" s="304"/>
      <c r="DD59" s="304"/>
      <c r="DE59" s="304"/>
      <c r="DF59" s="305"/>
      <c r="DG59" s="4"/>
      <c r="DH59" s="8"/>
      <c r="DI59" s="93"/>
      <c r="DJ59" s="92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</row>
    <row r="60" spans="2:137" ht="12.95" customHeight="1">
      <c r="B60" s="4"/>
      <c r="C60" s="295"/>
      <c r="D60" s="296"/>
      <c r="E60" s="296"/>
      <c r="F60" s="296"/>
      <c r="G60" s="296"/>
      <c r="H60" s="296"/>
      <c r="I60" s="300"/>
      <c r="J60" s="300"/>
      <c r="K60" s="300"/>
      <c r="L60" s="300"/>
      <c r="M60" s="300"/>
      <c r="N60" s="300"/>
      <c r="O60" s="300"/>
      <c r="P60" s="300"/>
      <c r="Q60" s="300"/>
      <c r="R60" s="300"/>
      <c r="S60" s="300"/>
      <c r="T60" s="300"/>
      <c r="U60" s="300"/>
      <c r="V60" s="300"/>
      <c r="W60" s="300"/>
      <c r="X60" s="300"/>
      <c r="Y60" s="300"/>
      <c r="Z60" s="300"/>
      <c r="AA60" s="300"/>
      <c r="AB60" s="300"/>
      <c r="AC60" s="300"/>
      <c r="AD60" s="300"/>
      <c r="AE60" s="300"/>
      <c r="AF60" s="300"/>
      <c r="AG60" s="300"/>
      <c r="AH60" s="300"/>
      <c r="AI60" s="300"/>
      <c r="AJ60" s="300"/>
      <c r="AK60" s="300"/>
      <c r="AL60" s="300"/>
      <c r="AM60" s="300"/>
      <c r="AN60" s="300"/>
      <c r="AO60" s="300"/>
      <c r="AP60" s="300"/>
      <c r="AQ60" s="300"/>
      <c r="AR60" s="300"/>
      <c r="AS60" s="300"/>
      <c r="AT60" s="300"/>
      <c r="AU60" s="300"/>
      <c r="AV60" s="300"/>
      <c r="AW60" s="300"/>
      <c r="AX60" s="300"/>
      <c r="AY60" s="300"/>
      <c r="AZ60" s="300"/>
      <c r="BA60" s="300"/>
      <c r="BB60" s="300"/>
      <c r="BC60" s="300"/>
      <c r="BD60" s="300"/>
      <c r="BE60" s="300"/>
      <c r="BF60" s="300"/>
      <c r="BG60" s="300"/>
      <c r="BH60" s="300"/>
      <c r="BI60" s="300"/>
      <c r="BJ60" s="300"/>
      <c r="BK60" s="300"/>
      <c r="BL60" s="300"/>
      <c r="BM60" s="300"/>
      <c r="BN60" s="300"/>
      <c r="BO60" s="300"/>
      <c r="BP60" s="300"/>
      <c r="BQ60" s="300"/>
      <c r="BR60" s="300"/>
      <c r="BS60" s="300"/>
      <c r="BT60" s="300"/>
      <c r="BU60" s="300"/>
      <c r="BV60" s="300"/>
      <c r="BW60" s="300"/>
      <c r="BX60" s="300"/>
      <c r="BY60" s="300"/>
      <c r="BZ60" s="300"/>
      <c r="CA60" s="306"/>
      <c r="CB60" s="307"/>
      <c r="CC60" s="307"/>
      <c r="CD60" s="307"/>
      <c r="CE60" s="307"/>
      <c r="CF60" s="307"/>
      <c r="CG60" s="307"/>
      <c r="CH60" s="307"/>
      <c r="CI60" s="307"/>
      <c r="CJ60" s="307"/>
      <c r="CK60" s="307"/>
      <c r="CL60" s="307"/>
      <c r="CM60" s="307"/>
      <c r="CN60" s="307"/>
      <c r="CO60" s="307"/>
      <c r="CP60" s="307"/>
      <c r="CQ60" s="307"/>
      <c r="CR60" s="307"/>
      <c r="CS60" s="307"/>
      <c r="CT60" s="307"/>
      <c r="CU60" s="307"/>
      <c r="CV60" s="307"/>
      <c r="CW60" s="307"/>
      <c r="CX60" s="307"/>
      <c r="CY60" s="307"/>
      <c r="CZ60" s="307"/>
      <c r="DA60" s="307"/>
      <c r="DB60" s="307"/>
      <c r="DC60" s="307"/>
      <c r="DD60" s="307"/>
      <c r="DE60" s="307"/>
      <c r="DF60" s="308"/>
      <c r="DG60" s="4"/>
      <c r="DH60" s="8"/>
      <c r="DI60" s="16"/>
      <c r="DJ60" s="16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</row>
    <row r="61" spans="2:137" ht="12.95" customHeight="1">
      <c r="B61" s="4"/>
      <c r="C61" s="293">
        <v>20</v>
      </c>
      <c r="D61" s="294"/>
      <c r="E61" s="294"/>
      <c r="F61" s="294"/>
      <c r="G61" s="294"/>
      <c r="H61" s="294"/>
      <c r="I61" s="297"/>
      <c r="J61" s="298"/>
      <c r="K61" s="298"/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  <c r="W61" s="298"/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  <c r="AI61" s="298"/>
      <c r="AJ61" s="299"/>
      <c r="AK61" s="298"/>
      <c r="AL61" s="298"/>
      <c r="AM61" s="298"/>
      <c r="AN61" s="298"/>
      <c r="AO61" s="298"/>
      <c r="AP61" s="298"/>
      <c r="AQ61" s="298"/>
      <c r="AR61" s="298"/>
      <c r="AS61" s="298"/>
      <c r="AT61" s="298"/>
      <c r="AU61" s="298"/>
      <c r="AV61" s="298"/>
      <c r="AW61" s="298"/>
      <c r="AX61" s="298"/>
      <c r="AY61" s="298"/>
      <c r="AZ61" s="298"/>
      <c r="BA61" s="298"/>
      <c r="BB61" s="298"/>
      <c r="BC61" s="298"/>
      <c r="BD61" s="298"/>
      <c r="BE61" s="298"/>
      <c r="BF61" s="298"/>
      <c r="BG61" s="298"/>
      <c r="BH61" s="298"/>
      <c r="BI61" s="298"/>
      <c r="BJ61" s="298"/>
      <c r="BK61" s="298"/>
      <c r="BL61" s="299"/>
      <c r="BM61" s="301"/>
      <c r="BN61" s="302"/>
      <c r="BO61" s="302"/>
      <c r="BP61" s="302"/>
      <c r="BQ61" s="302"/>
      <c r="BR61" s="302"/>
      <c r="BS61" s="302"/>
      <c r="BT61" s="302"/>
      <c r="BU61" s="302"/>
      <c r="BV61" s="302"/>
      <c r="BW61" s="302"/>
      <c r="BX61" s="302"/>
      <c r="BY61" s="302"/>
      <c r="BZ61" s="302"/>
      <c r="CA61" s="303"/>
      <c r="CB61" s="304"/>
      <c r="CC61" s="304"/>
      <c r="CD61" s="304"/>
      <c r="CE61" s="304"/>
      <c r="CF61" s="304"/>
      <c r="CG61" s="304"/>
      <c r="CH61" s="304"/>
      <c r="CI61" s="304"/>
      <c r="CJ61" s="304"/>
      <c r="CK61" s="304"/>
      <c r="CL61" s="304"/>
      <c r="CM61" s="304"/>
      <c r="CN61" s="304"/>
      <c r="CO61" s="304"/>
      <c r="CP61" s="304"/>
      <c r="CQ61" s="304"/>
      <c r="CR61" s="304"/>
      <c r="CS61" s="304"/>
      <c r="CT61" s="304"/>
      <c r="CU61" s="304"/>
      <c r="CV61" s="304"/>
      <c r="CW61" s="304"/>
      <c r="CX61" s="304"/>
      <c r="CY61" s="304"/>
      <c r="CZ61" s="304"/>
      <c r="DA61" s="304"/>
      <c r="DB61" s="304"/>
      <c r="DC61" s="304"/>
      <c r="DD61" s="304"/>
      <c r="DE61" s="304"/>
      <c r="DF61" s="305"/>
      <c r="DG61" s="4"/>
      <c r="DH61" s="8"/>
      <c r="DI61" s="94"/>
      <c r="DJ61" s="92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</row>
    <row r="62" spans="2:137" ht="12.95" customHeight="1">
      <c r="B62" s="4"/>
      <c r="C62" s="295"/>
      <c r="D62" s="296"/>
      <c r="E62" s="296"/>
      <c r="F62" s="296"/>
      <c r="G62" s="296"/>
      <c r="H62" s="296"/>
      <c r="I62" s="300"/>
      <c r="J62" s="300"/>
      <c r="K62" s="300"/>
      <c r="L62" s="300"/>
      <c r="M62" s="300"/>
      <c r="N62" s="300"/>
      <c r="O62" s="300"/>
      <c r="P62" s="300"/>
      <c r="Q62" s="300"/>
      <c r="R62" s="300"/>
      <c r="S62" s="300"/>
      <c r="T62" s="300"/>
      <c r="U62" s="300"/>
      <c r="V62" s="300"/>
      <c r="W62" s="300"/>
      <c r="X62" s="300"/>
      <c r="Y62" s="300"/>
      <c r="Z62" s="300"/>
      <c r="AA62" s="300"/>
      <c r="AB62" s="300"/>
      <c r="AC62" s="300"/>
      <c r="AD62" s="300"/>
      <c r="AE62" s="300"/>
      <c r="AF62" s="300"/>
      <c r="AG62" s="300"/>
      <c r="AH62" s="300"/>
      <c r="AI62" s="300"/>
      <c r="AJ62" s="300"/>
      <c r="AK62" s="300"/>
      <c r="AL62" s="300"/>
      <c r="AM62" s="300"/>
      <c r="AN62" s="300"/>
      <c r="AO62" s="300"/>
      <c r="AP62" s="300"/>
      <c r="AQ62" s="300"/>
      <c r="AR62" s="300"/>
      <c r="AS62" s="300"/>
      <c r="AT62" s="300"/>
      <c r="AU62" s="300"/>
      <c r="AV62" s="300"/>
      <c r="AW62" s="300"/>
      <c r="AX62" s="300"/>
      <c r="AY62" s="300"/>
      <c r="AZ62" s="300"/>
      <c r="BA62" s="300"/>
      <c r="BB62" s="300"/>
      <c r="BC62" s="300"/>
      <c r="BD62" s="300"/>
      <c r="BE62" s="300"/>
      <c r="BF62" s="300"/>
      <c r="BG62" s="300"/>
      <c r="BH62" s="300"/>
      <c r="BI62" s="300"/>
      <c r="BJ62" s="300"/>
      <c r="BK62" s="300"/>
      <c r="BL62" s="300"/>
      <c r="BM62" s="300"/>
      <c r="BN62" s="300"/>
      <c r="BO62" s="300"/>
      <c r="BP62" s="300"/>
      <c r="BQ62" s="300"/>
      <c r="BR62" s="300"/>
      <c r="BS62" s="300"/>
      <c r="BT62" s="300"/>
      <c r="BU62" s="300"/>
      <c r="BV62" s="300"/>
      <c r="BW62" s="300"/>
      <c r="BX62" s="300"/>
      <c r="BY62" s="300"/>
      <c r="BZ62" s="300"/>
      <c r="CA62" s="306"/>
      <c r="CB62" s="307"/>
      <c r="CC62" s="307"/>
      <c r="CD62" s="307"/>
      <c r="CE62" s="307"/>
      <c r="CF62" s="307"/>
      <c r="CG62" s="307"/>
      <c r="CH62" s="307"/>
      <c r="CI62" s="307"/>
      <c r="CJ62" s="307"/>
      <c r="CK62" s="307"/>
      <c r="CL62" s="307"/>
      <c r="CM62" s="307"/>
      <c r="CN62" s="307"/>
      <c r="CO62" s="307"/>
      <c r="CP62" s="307"/>
      <c r="CQ62" s="307"/>
      <c r="CR62" s="307"/>
      <c r="CS62" s="307"/>
      <c r="CT62" s="307"/>
      <c r="CU62" s="307"/>
      <c r="CV62" s="307"/>
      <c r="CW62" s="307"/>
      <c r="CX62" s="307"/>
      <c r="CY62" s="307"/>
      <c r="CZ62" s="307"/>
      <c r="DA62" s="307"/>
      <c r="DB62" s="307"/>
      <c r="DC62" s="307"/>
      <c r="DD62" s="307"/>
      <c r="DE62" s="307"/>
      <c r="DF62" s="308"/>
      <c r="DG62" s="4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</row>
    <row r="63" spans="2:137" ht="3.95" customHeight="1">
      <c r="B63" s="4"/>
      <c r="C63" s="317"/>
      <c r="D63" s="317"/>
      <c r="E63" s="317"/>
      <c r="F63" s="317"/>
      <c r="G63" s="317"/>
      <c r="H63" s="317"/>
      <c r="I63" s="317"/>
      <c r="J63" s="317"/>
      <c r="K63" s="317"/>
      <c r="L63" s="317"/>
      <c r="M63" s="317"/>
      <c r="N63" s="317"/>
      <c r="O63" s="317"/>
      <c r="P63" s="317"/>
      <c r="Q63" s="317"/>
      <c r="R63" s="317"/>
      <c r="S63" s="317"/>
      <c r="T63" s="317"/>
      <c r="U63" s="317"/>
      <c r="V63" s="317"/>
      <c r="W63" s="317"/>
      <c r="X63" s="317"/>
      <c r="Y63" s="317"/>
      <c r="Z63" s="317"/>
      <c r="AA63" s="317"/>
      <c r="AB63" s="317"/>
      <c r="AC63" s="317"/>
      <c r="AD63" s="317"/>
      <c r="AE63" s="317"/>
      <c r="AF63" s="317"/>
      <c r="AG63" s="317"/>
      <c r="AH63" s="317"/>
      <c r="AI63" s="317"/>
      <c r="AJ63" s="317"/>
      <c r="AK63" s="317"/>
      <c r="AL63" s="317"/>
      <c r="AM63" s="317"/>
      <c r="AN63" s="317"/>
      <c r="AO63" s="317"/>
      <c r="AP63" s="317"/>
      <c r="AQ63" s="317"/>
      <c r="AR63" s="317"/>
      <c r="AS63" s="317"/>
      <c r="AT63" s="317"/>
      <c r="AU63" s="317"/>
      <c r="AV63" s="317"/>
      <c r="AW63" s="317"/>
      <c r="AX63" s="317"/>
      <c r="AY63" s="317"/>
      <c r="AZ63" s="317"/>
      <c r="BA63" s="317"/>
      <c r="BB63" s="317"/>
      <c r="BC63" s="317"/>
      <c r="BD63" s="317"/>
      <c r="BE63" s="317"/>
      <c r="BF63" s="317"/>
      <c r="BG63" s="317"/>
      <c r="BH63" s="317"/>
      <c r="BI63" s="317"/>
      <c r="BJ63" s="317"/>
      <c r="BK63" s="317"/>
      <c r="BL63" s="317"/>
      <c r="BM63" s="317"/>
      <c r="BN63" s="317"/>
      <c r="BO63" s="317"/>
      <c r="BP63" s="317"/>
      <c r="BQ63" s="317"/>
      <c r="BR63" s="317"/>
      <c r="BS63" s="317"/>
      <c r="BT63" s="317"/>
      <c r="BU63" s="317"/>
      <c r="BV63" s="317"/>
      <c r="BW63" s="317"/>
      <c r="BX63" s="317"/>
      <c r="BY63" s="317"/>
      <c r="BZ63" s="317"/>
      <c r="CA63" s="317"/>
      <c r="CB63" s="317"/>
      <c r="CC63" s="317"/>
      <c r="CD63" s="317"/>
      <c r="CE63" s="317"/>
      <c r="CF63" s="317"/>
      <c r="CG63" s="317"/>
      <c r="CH63" s="317"/>
      <c r="CI63" s="317"/>
      <c r="CJ63" s="317"/>
      <c r="CK63" s="317"/>
      <c r="CL63" s="317"/>
      <c r="CM63" s="317"/>
      <c r="CN63" s="317"/>
      <c r="CO63" s="317"/>
      <c r="CP63" s="317"/>
      <c r="CQ63" s="317"/>
      <c r="CR63" s="317"/>
      <c r="CS63" s="317"/>
      <c r="CT63" s="317"/>
      <c r="CU63" s="317"/>
      <c r="CV63" s="317"/>
      <c r="CW63" s="317"/>
      <c r="CX63" s="317"/>
      <c r="CY63" s="317"/>
      <c r="CZ63" s="317"/>
      <c r="DA63" s="317"/>
      <c r="DB63" s="317"/>
      <c r="DC63" s="317"/>
      <c r="DD63" s="317"/>
      <c r="DE63" s="317"/>
      <c r="DF63" s="317"/>
      <c r="DG63" s="4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</row>
    <row r="64" spans="2:137" ht="12" customHeight="1">
      <c r="B64" s="4"/>
      <c r="C64" s="312" t="s">
        <v>19</v>
      </c>
      <c r="D64" s="313"/>
      <c r="E64" s="313"/>
      <c r="F64" s="313"/>
      <c r="G64" s="313"/>
      <c r="H64" s="313"/>
      <c r="I64" s="313"/>
      <c r="J64" s="313"/>
      <c r="K64" s="313"/>
      <c r="L64" s="313"/>
      <c r="M64" s="313"/>
      <c r="N64" s="313"/>
      <c r="O64" s="313"/>
      <c r="P64" s="313"/>
      <c r="Q64" s="313"/>
      <c r="R64" s="313"/>
      <c r="S64" s="313"/>
      <c r="T64" s="313"/>
      <c r="U64" s="313"/>
      <c r="V64" s="313"/>
      <c r="W64" s="313"/>
      <c r="X64" s="313"/>
      <c r="Y64" s="313"/>
      <c r="Z64" s="313"/>
      <c r="AA64" s="313"/>
      <c r="AB64" s="313"/>
      <c r="AC64" s="313"/>
      <c r="AD64" s="313"/>
      <c r="AE64" s="313"/>
      <c r="AF64" s="313"/>
      <c r="AG64" s="313"/>
      <c r="AH64" s="313"/>
      <c r="AI64" s="313"/>
      <c r="AJ64" s="313"/>
      <c r="AK64" s="313"/>
      <c r="AL64" s="313"/>
      <c r="AM64" s="313"/>
      <c r="AN64" s="313"/>
      <c r="AO64" s="313"/>
      <c r="AP64" s="313"/>
      <c r="AQ64" s="313"/>
      <c r="AR64" s="313"/>
      <c r="AS64" s="313"/>
      <c r="AT64" s="313"/>
      <c r="AU64" s="313"/>
      <c r="AV64" s="313"/>
      <c r="AW64" s="313"/>
      <c r="AX64" s="313"/>
      <c r="AY64" s="313"/>
      <c r="AZ64" s="313"/>
      <c r="BA64" s="313"/>
      <c r="BB64" s="313"/>
      <c r="BC64" s="313"/>
      <c r="BD64" s="313"/>
      <c r="BE64" s="313"/>
      <c r="BF64" s="313"/>
      <c r="BG64" s="313"/>
      <c r="BH64" s="313"/>
      <c r="BI64" s="313"/>
      <c r="BJ64" s="313"/>
      <c r="BK64" s="313"/>
      <c r="BL64" s="313"/>
      <c r="BM64" s="313"/>
      <c r="BN64" s="313"/>
      <c r="BO64" s="313"/>
      <c r="BP64" s="313"/>
      <c r="BQ64" s="313"/>
      <c r="BR64" s="313"/>
      <c r="BS64" s="313"/>
      <c r="BT64" s="313"/>
      <c r="BU64" s="313"/>
      <c r="BV64" s="313"/>
      <c r="BW64" s="313"/>
      <c r="BX64" s="313"/>
      <c r="BY64" s="237"/>
      <c r="BZ64" s="237"/>
      <c r="CA64" s="237"/>
      <c r="CB64" s="315"/>
      <c r="CC64" s="315"/>
      <c r="CD64" s="315"/>
      <c r="CE64" s="315"/>
      <c r="CF64" s="315"/>
      <c r="CG64" s="315"/>
      <c r="CH64" s="315"/>
      <c r="CI64" s="315"/>
      <c r="CJ64" s="315"/>
      <c r="CK64" s="315"/>
      <c r="CL64" s="315"/>
      <c r="CM64" s="315"/>
      <c r="CN64" s="315"/>
      <c r="CO64" s="315"/>
      <c r="CP64" s="315"/>
      <c r="CQ64" s="315"/>
      <c r="CR64" s="315"/>
      <c r="CS64" s="315"/>
      <c r="CT64" s="315"/>
      <c r="CU64" s="315"/>
      <c r="CV64" s="315"/>
      <c r="CW64" s="315"/>
      <c r="CX64" s="315"/>
      <c r="CY64" s="315"/>
      <c r="CZ64" s="315"/>
      <c r="DA64" s="315"/>
      <c r="DB64" s="315"/>
      <c r="DC64" s="315"/>
      <c r="DD64" s="315"/>
      <c r="DE64" s="315"/>
      <c r="DF64" s="315"/>
      <c r="DG64" s="4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</row>
    <row r="65" spans="2:137" ht="12" customHeight="1">
      <c r="B65" s="4"/>
      <c r="C65" s="313"/>
      <c r="D65" s="313"/>
      <c r="E65" s="313"/>
      <c r="F65" s="313"/>
      <c r="G65" s="313"/>
      <c r="H65" s="313"/>
      <c r="I65" s="313"/>
      <c r="J65" s="313"/>
      <c r="K65" s="313"/>
      <c r="L65" s="313"/>
      <c r="M65" s="313"/>
      <c r="N65" s="313"/>
      <c r="O65" s="313"/>
      <c r="P65" s="313"/>
      <c r="Q65" s="313"/>
      <c r="R65" s="313"/>
      <c r="S65" s="313"/>
      <c r="T65" s="313"/>
      <c r="U65" s="313"/>
      <c r="V65" s="313"/>
      <c r="W65" s="313"/>
      <c r="X65" s="313"/>
      <c r="Y65" s="313"/>
      <c r="Z65" s="313"/>
      <c r="AA65" s="313"/>
      <c r="AB65" s="313"/>
      <c r="AC65" s="313"/>
      <c r="AD65" s="313"/>
      <c r="AE65" s="313"/>
      <c r="AF65" s="313"/>
      <c r="AG65" s="313"/>
      <c r="AH65" s="313"/>
      <c r="AI65" s="313"/>
      <c r="AJ65" s="313"/>
      <c r="AK65" s="313"/>
      <c r="AL65" s="313"/>
      <c r="AM65" s="313"/>
      <c r="AN65" s="313"/>
      <c r="AO65" s="313"/>
      <c r="AP65" s="313"/>
      <c r="AQ65" s="313"/>
      <c r="AR65" s="313"/>
      <c r="AS65" s="313"/>
      <c r="AT65" s="313"/>
      <c r="AU65" s="313"/>
      <c r="AV65" s="313"/>
      <c r="AW65" s="313"/>
      <c r="AX65" s="313"/>
      <c r="AY65" s="313"/>
      <c r="AZ65" s="313"/>
      <c r="BA65" s="313"/>
      <c r="BB65" s="313"/>
      <c r="BC65" s="313"/>
      <c r="BD65" s="313"/>
      <c r="BE65" s="313"/>
      <c r="BF65" s="313"/>
      <c r="BG65" s="313"/>
      <c r="BH65" s="313"/>
      <c r="BI65" s="313"/>
      <c r="BJ65" s="313"/>
      <c r="BK65" s="313"/>
      <c r="BL65" s="313"/>
      <c r="BM65" s="313"/>
      <c r="BN65" s="313"/>
      <c r="BO65" s="313"/>
      <c r="BP65" s="313"/>
      <c r="BQ65" s="313"/>
      <c r="BR65" s="313"/>
      <c r="BS65" s="313"/>
      <c r="BT65" s="313"/>
      <c r="BU65" s="313"/>
      <c r="BV65" s="313"/>
      <c r="BW65" s="313"/>
      <c r="BX65" s="313"/>
      <c r="BY65" s="237"/>
      <c r="BZ65" s="237"/>
      <c r="CA65" s="237"/>
      <c r="CB65" s="315"/>
      <c r="CC65" s="315"/>
      <c r="CD65" s="315"/>
      <c r="CE65" s="315"/>
      <c r="CF65" s="315"/>
      <c r="CG65" s="315"/>
      <c r="CH65" s="315"/>
      <c r="CI65" s="315"/>
      <c r="CJ65" s="315"/>
      <c r="CK65" s="315"/>
      <c r="CL65" s="315"/>
      <c r="CM65" s="315"/>
      <c r="CN65" s="315"/>
      <c r="CO65" s="315"/>
      <c r="CP65" s="315"/>
      <c r="CQ65" s="315"/>
      <c r="CR65" s="315"/>
      <c r="CS65" s="315"/>
      <c r="CT65" s="315"/>
      <c r="CU65" s="315"/>
      <c r="CV65" s="315"/>
      <c r="CW65" s="315"/>
      <c r="CX65" s="315"/>
      <c r="CY65" s="315"/>
      <c r="CZ65" s="315"/>
      <c r="DA65" s="315"/>
      <c r="DB65" s="315"/>
      <c r="DC65" s="315"/>
      <c r="DD65" s="315"/>
      <c r="DE65" s="315"/>
      <c r="DF65" s="315"/>
      <c r="DG65" s="4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</row>
    <row r="66" spans="2:137" ht="12" customHeight="1">
      <c r="B66" s="4"/>
      <c r="C66" s="313"/>
      <c r="D66" s="313"/>
      <c r="E66" s="313"/>
      <c r="F66" s="313"/>
      <c r="G66" s="313"/>
      <c r="H66" s="313"/>
      <c r="I66" s="313"/>
      <c r="J66" s="313"/>
      <c r="K66" s="313"/>
      <c r="L66" s="313"/>
      <c r="M66" s="313"/>
      <c r="N66" s="313"/>
      <c r="O66" s="313"/>
      <c r="P66" s="313"/>
      <c r="Q66" s="313"/>
      <c r="R66" s="313"/>
      <c r="S66" s="313"/>
      <c r="T66" s="313"/>
      <c r="U66" s="313"/>
      <c r="V66" s="313"/>
      <c r="W66" s="313"/>
      <c r="X66" s="313"/>
      <c r="Y66" s="313"/>
      <c r="Z66" s="313"/>
      <c r="AA66" s="313"/>
      <c r="AB66" s="313"/>
      <c r="AC66" s="313"/>
      <c r="AD66" s="313"/>
      <c r="AE66" s="313"/>
      <c r="AF66" s="313"/>
      <c r="AG66" s="313"/>
      <c r="AH66" s="313"/>
      <c r="AI66" s="313"/>
      <c r="AJ66" s="313"/>
      <c r="AK66" s="313"/>
      <c r="AL66" s="313"/>
      <c r="AM66" s="313"/>
      <c r="AN66" s="313"/>
      <c r="AO66" s="313"/>
      <c r="AP66" s="313"/>
      <c r="AQ66" s="313"/>
      <c r="AR66" s="313"/>
      <c r="AS66" s="313"/>
      <c r="AT66" s="313"/>
      <c r="AU66" s="313"/>
      <c r="AV66" s="313"/>
      <c r="AW66" s="313"/>
      <c r="AX66" s="313"/>
      <c r="AY66" s="313"/>
      <c r="AZ66" s="313"/>
      <c r="BA66" s="313"/>
      <c r="BB66" s="313"/>
      <c r="BC66" s="313"/>
      <c r="BD66" s="313"/>
      <c r="BE66" s="313"/>
      <c r="BF66" s="313"/>
      <c r="BG66" s="313"/>
      <c r="BH66" s="313"/>
      <c r="BI66" s="313"/>
      <c r="BJ66" s="313"/>
      <c r="BK66" s="313"/>
      <c r="BL66" s="313"/>
      <c r="BM66" s="313"/>
      <c r="BN66" s="313"/>
      <c r="BO66" s="313"/>
      <c r="BP66" s="313"/>
      <c r="BQ66" s="313"/>
      <c r="BR66" s="313"/>
      <c r="BS66" s="313"/>
      <c r="BT66" s="313"/>
      <c r="BU66" s="313"/>
      <c r="BV66" s="313"/>
      <c r="BW66" s="313"/>
      <c r="BX66" s="313"/>
      <c r="BY66" s="237"/>
      <c r="BZ66" s="237"/>
      <c r="CA66" s="237"/>
      <c r="CB66" s="315"/>
      <c r="CC66" s="315"/>
      <c r="CD66" s="315"/>
      <c r="CE66" s="315"/>
      <c r="CF66" s="315"/>
      <c r="CG66" s="315"/>
      <c r="CH66" s="315"/>
      <c r="CI66" s="315"/>
      <c r="CJ66" s="315"/>
      <c r="CK66" s="315"/>
      <c r="CL66" s="315"/>
      <c r="CM66" s="315"/>
      <c r="CN66" s="315"/>
      <c r="CO66" s="315"/>
      <c r="CP66" s="315"/>
      <c r="CQ66" s="315"/>
      <c r="CR66" s="315"/>
      <c r="CS66" s="315"/>
      <c r="CT66" s="315"/>
      <c r="CU66" s="315"/>
      <c r="CV66" s="315"/>
      <c r="CW66" s="315"/>
      <c r="CX66" s="315"/>
      <c r="CY66" s="315"/>
      <c r="CZ66" s="315"/>
      <c r="DA66" s="315"/>
      <c r="DB66" s="315"/>
      <c r="DC66" s="315"/>
      <c r="DD66" s="315"/>
      <c r="DE66" s="315"/>
      <c r="DF66" s="315"/>
      <c r="DG66" s="4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</row>
    <row r="67" spans="2:137" ht="12" customHeight="1">
      <c r="B67" s="4"/>
      <c r="C67" s="313"/>
      <c r="D67" s="313"/>
      <c r="E67" s="313"/>
      <c r="F67" s="313"/>
      <c r="G67" s="313"/>
      <c r="H67" s="313"/>
      <c r="I67" s="313"/>
      <c r="J67" s="313"/>
      <c r="K67" s="313"/>
      <c r="L67" s="313"/>
      <c r="M67" s="313"/>
      <c r="N67" s="313"/>
      <c r="O67" s="313"/>
      <c r="P67" s="313"/>
      <c r="Q67" s="313"/>
      <c r="R67" s="313"/>
      <c r="S67" s="313"/>
      <c r="T67" s="313"/>
      <c r="U67" s="313"/>
      <c r="V67" s="313"/>
      <c r="W67" s="313"/>
      <c r="X67" s="313"/>
      <c r="Y67" s="313"/>
      <c r="Z67" s="313"/>
      <c r="AA67" s="313"/>
      <c r="AB67" s="313"/>
      <c r="AC67" s="313"/>
      <c r="AD67" s="313"/>
      <c r="AE67" s="313"/>
      <c r="AF67" s="313"/>
      <c r="AG67" s="313"/>
      <c r="AH67" s="313"/>
      <c r="AI67" s="313"/>
      <c r="AJ67" s="313"/>
      <c r="AK67" s="313"/>
      <c r="AL67" s="313"/>
      <c r="AM67" s="313"/>
      <c r="AN67" s="313"/>
      <c r="AO67" s="313"/>
      <c r="AP67" s="313"/>
      <c r="AQ67" s="313"/>
      <c r="AR67" s="313"/>
      <c r="AS67" s="313"/>
      <c r="AT67" s="313"/>
      <c r="AU67" s="313"/>
      <c r="AV67" s="313"/>
      <c r="AW67" s="313"/>
      <c r="AX67" s="313"/>
      <c r="AY67" s="313"/>
      <c r="AZ67" s="313"/>
      <c r="BA67" s="313"/>
      <c r="BB67" s="313"/>
      <c r="BC67" s="313"/>
      <c r="BD67" s="313"/>
      <c r="BE67" s="313"/>
      <c r="BF67" s="313"/>
      <c r="BG67" s="313"/>
      <c r="BH67" s="313"/>
      <c r="BI67" s="313"/>
      <c r="BJ67" s="313"/>
      <c r="BK67" s="313"/>
      <c r="BL67" s="313"/>
      <c r="BM67" s="313"/>
      <c r="BN67" s="313"/>
      <c r="BO67" s="313"/>
      <c r="BP67" s="313"/>
      <c r="BQ67" s="313"/>
      <c r="BR67" s="313"/>
      <c r="BS67" s="313"/>
      <c r="BT67" s="313"/>
      <c r="BU67" s="313"/>
      <c r="BV67" s="313"/>
      <c r="BW67" s="313"/>
      <c r="BX67" s="313"/>
      <c r="BY67" s="237"/>
      <c r="BZ67" s="237"/>
      <c r="CA67" s="237"/>
      <c r="CB67" s="316"/>
      <c r="CC67" s="316"/>
      <c r="CD67" s="316"/>
      <c r="CE67" s="316"/>
      <c r="CF67" s="316"/>
      <c r="CG67" s="316"/>
      <c r="CH67" s="316"/>
      <c r="CI67" s="316"/>
      <c r="CJ67" s="316"/>
      <c r="CK67" s="316"/>
      <c r="CL67" s="316"/>
      <c r="CM67" s="316"/>
      <c r="CN67" s="316"/>
      <c r="CO67" s="316"/>
      <c r="CP67" s="316"/>
      <c r="CQ67" s="316"/>
      <c r="CR67" s="316"/>
      <c r="CS67" s="316"/>
      <c r="CT67" s="316"/>
      <c r="CU67" s="316"/>
      <c r="CV67" s="316"/>
      <c r="CW67" s="316"/>
      <c r="CX67" s="316"/>
      <c r="CY67" s="316"/>
      <c r="CZ67" s="316"/>
      <c r="DA67" s="316"/>
      <c r="DB67" s="316"/>
      <c r="DC67" s="316"/>
      <c r="DD67" s="316"/>
      <c r="DE67" s="316"/>
      <c r="DF67" s="316"/>
      <c r="DG67" s="4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</row>
    <row r="68" spans="2:137" ht="12" customHeight="1">
      <c r="B68" s="4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313"/>
      <c r="AA68" s="313"/>
      <c r="AB68" s="313"/>
      <c r="AC68" s="313"/>
      <c r="AD68" s="313"/>
      <c r="AE68" s="313"/>
      <c r="AF68" s="313"/>
      <c r="AG68" s="313"/>
      <c r="AH68" s="313"/>
      <c r="AI68" s="313"/>
      <c r="AJ68" s="313"/>
      <c r="AK68" s="313"/>
      <c r="AL68" s="313"/>
      <c r="AM68" s="313"/>
      <c r="AN68" s="313"/>
      <c r="AO68" s="313"/>
      <c r="AP68" s="313"/>
      <c r="AQ68" s="313"/>
      <c r="AR68" s="313"/>
      <c r="AS68" s="313"/>
      <c r="AT68" s="313"/>
      <c r="AU68" s="313"/>
      <c r="AV68" s="313"/>
      <c r="AW68" s="313"/>
      <c r="AX68" s="313"/>
      <c r="AY68" s="313"/>
      <c r="AZ68" s="313"/>
      <c r="BA68" s="313"/>
      <c r="BB68" s="313"/>
      <c r="BC68" s="313"/>
      <c r="BD68" s="313"/>
      <c r="BE68" s="313"/>
      <c r="BF68" s="313"/>
      <c r="BG68" s="313"/>
      <c r="BH68" s="313"/>
      <c r="BI68" s="313"/>
      <c r="BJ68" s="313"/>
      <c r="BK68" s="313"/>
      <c r="BL68" s="313"/>
      <c r="BM68" s="313"/>
      <c r="BN68" s="313"/>
      <c r="BO68" s="313"/>
      <c r="BP68" s="313"/>
      <c r="BQ68" s="313"/>
      <c r="BR68" s="313"/>
      <c r="BS68" s="313"/>
      <c r="BT68" s="313"/>
      <c r="BU68" s="313"/>
      <c r="BV68" s="313"/>
      <c r="BW68" s="313"/>
      <c r="BX68" s="313"/>
      <c r="BY68" s="237"/>
      <c r="BZ68" s="237"/>
      <c r="CA68" s="237"/>
      <c r="CB68" s="314" t="s">
        <v>7</v>
      </c>
      <c r="CC68" s="314"/>
      <c r="CD68" s="314"/>
      <c r="CE68" s="314"/>
      <c r="CF68" s="314"/>
      <c r="CG68" s="314"/>
      <c r="CH68" s="314"/>
      <c r="CI68" s="314"/>
      <c r="CJ68" s="314"/>
      <c r="CK68" s="314"/>
      <c r="CL68" s="314"/>
      <c r="CM68" s="314"/>
      <c r="CN68" s="314"/>
      <c r="CO68" s="314"/>
      <c r="CP68" s="314"/>
      <c r="CQ68" s="314"/>
      <c r="CR68" s="314"/>
      <c r="CS68" s="314"/>
      <c r="CT68" s="314"/>
      <c r="CU68" s="314"/>
      <c r="CV68" s="314"/>
      <c r="CW68" s="314"/>
      <c r="CX68" s="314"/>
      <c r="CY68" s="314"/>
      <c r="CZ68" s="314"/>
      <c r="DA68" s="314"/>
      <c r="DB68" s="314"/>
      <c r="DC68" s="314"/>
      <c r="DD68" s="314"/>
      <c r="DE68" s="314"/>
      <c r="DF68" s="314"/>
      <c r="DG68" s="4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</row>
    <row r="69" spans="2:137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</row>
    <row r="70" spans="2:137"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</row>
    <row r="71" spans="2:137"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</row>
    <row r="72" spans="2:137"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</row>
    <row r="73" spans="2:137"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</row>
    <row r="74" spans="2:137"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</row>
    <row r="75" spans="2:137"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</row>
    <row r="76" spans="2:137"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</row>
    <row r="77" spans="2:137"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</row>
    <row r="78" spans="2:137"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</row>
    <row r="79" spans="2:137"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</row>
    <row r="80" spans="2:137"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</row>
    <row r="81" spans="112:122"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</row>
  </sheetData>
  <sheetProtection password="C703" sheet="1" scenarios="1" selectLockedCells="1"/>
  <mergeCells count="256">
    <mergeCell ref="CA45:DF46"/>
    <mergeCell ref="CA47:DF48"/>
    <mergeCell ref="CA49:DF50"/>
    <mergeCell ref="CA51:DF52"/>
    <mergeCell ref="CA53:DF54"/>
    <mergeCell ref="CA55:DF56"/>
    <mergeCell ref="CA57:DF58"/>
    <mergeCell ref="CA59:DF60"/>
    <mergeCell ref="CA61:DF62"/>
    <mergeCell ref="C61:H62"/>
    <mergeCell ref="I61:AJ61"/>
    <mergeCell ref="AK61:BL61"/>
    <mergeCell ref="C57:H58"/>
    <mergeCell ref="BM61:BZ61"/>
    <mergeCell ref="I62:AQ62"/>
    <mergeCell ref="AR62:BZ62"/>
    <mergeCell ref="I59:AJ59"/>
    <mergeCell ref="AK59:BL59"/>
    <mergeCell ref="BM59:BZ59"/>
    <mergeCell ref="I58:AQ58"/>
    <mergeCell ref="AR58:BZ58"/>
    <mergeCell ref="I60:AQ60"/>
    <mergeCell ref="AR60:BZ60"/>
    <mergeCell ref="C53:H54"/>
    <mergeCell ref="C49:H50"/>
    <mergeCell ref="BM49:BZ49"/>
    <mergeCell ref="I47:AJ47"/>
    <mergeCell ref="AK47:BL47"/>
    <mergeCell ref="C64:BX68"/>
    <mergeCell ref="CB68:DF68"/>
    <mergeCell ref="CB64:DF67"/>
    <mergeCell ref="C63:DF63"/>
    <mergeCell ref="BY64:CA68"/>
    <mergeCell ref="I52:AQ52"/>
    <mergeCell ref="AR52:BZ52"/>
    <mergeCell ref="C51:H52"/>
    <mergeCell ref="BM51:BZ51"/>
    <mergeCell ref="I54:AQ54"/>
    <mergeCell ref="AR54:BZ54"/>
    <mergeCell ref="I53:AJ53"/>
    <mergeCell ref="AK53:BL53"/>
    <mergeCell ref="BM53:BZ53"/>
    <mergeCell ref="I57:AJ57"/>
    <mergeCell ref="AK57:BL57"/>
    <mergeCell ref="BM57:BZ57"/>
    <mergeCell ref="C55:H56"/>
    <mergeCell ref="I55:AJ55"/>
    <mergeCell ref="AK55:BL55"/>
    <mergeCell ref="BM55:BZ55"/>
    <mergeCell ref="I56:AQ56"/>
    <mergeCell ref="AR56:BZ56"/>
    <mergeCell ref="C59:H60"/>
    <mergeCell ref="C3:CL4"/>
    <mergeCell ref="CM3:DF4"/>
    <mergeCell ref="I51:AJ51"/>
    <mergeCell ref="AK51:BL51"/>
    <mergeCell ref="I50:AQ50"/>
    <mergeCell ref="AR50:BZ50"/>
    <mergeCell ref="C47:H48"/>
    <mergeCell ref="BM47:BZ47"/>
    <mergeCell ref="I49:AJ49"/>
    <mergeCell ref="AK49:BL49"/>
    <mergeCell ref="C45:H46"/>
    <mergeCell ref="I45:AJ45"/>
    <mergeCell ref="AK45:BL45"/>
    <mergeCell ref="I46:AQ46"/>
    <mergeCell ref="AR46:BZ46"/>
    <mergeCell ref="I48:AQ48"/>
    <mergeCell ref="AR48:BZ48"/>
    <mergeCell ref="BM45:BZ45"/>
    <mergeCell ref="I44:AQ44"/>
    <mergeCell ref="AR44:BZ44"/>
    <mergeCell ref="C43:H44"/>
    <mergeCell ref="BM43:BZ43"/>
    <mergeCell ref="I43:AJ43"/>
    <mergeCell ref="AK43:BL43"/>
    <mergeCell ref="CA43:DF44"/>
    <mergeCell ref="I38:AQ38"/>
    <mergeCell ref="AR38:BZ38"/>
    <mergeCell ref="C37:H38"/>
    <mergeCell ref="BM37:BZ37"/>
    <mergeCell ref="I37:AJ37"/>
    <mergeCell ref="AK37:BL37"/>
    <mergeCell ref="I41:AJ41"/>
    <mergeCell ref="AK41:BL41"/>
    <mergeCell ref="C39:H40"/>
    <mergeCell ref="I39:AJ39"/>
    <mergeCell ref="AK39:BL39"/>
    <mergeCell ref="I40:AQ40"/>
    <mergeCell ref="AR40:BZ40"/>
    <mergeCell ref="BM39:BZ39"/>
    <mergeCell ref="CA37:DF38"/>
    <mergeCell ref="CA39:DF40"/>
    <mergeCell ref="AK35:BL35"/>
    <mergeCell ref="I36:AQ36"/>
    <mergeCell ref="AR36:BZ36"/>
    <mergeCell ref="BM35:BZ35"/>
    <mergeCell ref="I42:AQ42"/>
    <mergeCell ref="AR42:BZ42"/>
    <mergeCell ref="C41:H42"/>
    <mergeCell ref="BM41:BZ41"/>
    <mergeCell ref="CA41:DF42"/>
    <mergeCell ref="CA33:DF34"/>
    <mergeCell ref="CA35:DF36"/>
    <mergeCell ref="C29:H30"/>
    <mergeCell ref="BM29:BZ29"/>
    <mergeCell ref="I29:AJ29"/>
    <mergeCell ref="AK29:BL29"/>
    <mergeCell ref="C31:H32"/>
    <mergeCell ref="I31:AJ31"/>
    <mergeCell ref="AK31:BL31"/>
    <mergeCell ref="I32:AQ32"/>
    <mergeCell ref="AR32:BZ32"/>
    <mergeCell ref="BM31:BZ31"/>
    <mergeCell ref="CA29:DF30"/>
    <mergeCell ref="CA31:DF32"/>
    <mergeCell ref="I30:AQ30"/>
    <mergeCell ref="AR30:BZ30"/>
    <mergeCell ref="I34:AQ34"/>
    <mergeCell ref="AR34:BZ34"/>
    <mergeCell ref="C33:H34"/>
    <mergeCell ref="BM33:BZ33"/>
    <mergeCell ref="I33:AJ33"/>
    <mergeCell ref="AK33:BL33"/>
    <mergeCell ref="C35:H36"/>
    <mergeCell ref="I35:AJ35"/>
    <mergeCell ref="C27:H28"/>
    <mergeCell ref="I27:AJ27"/>
    <mergeCell ref="AK27:BL27"/>
    <mergeCell ref="I28:AQ28"/>
    <mergeCell ref="AR28:BZ28"/>
    <mergeCell ref="BM27:BZ27"/>
    <mergeCell ref="CA25:DF26"/>
    <mergeCell ref="CA27:DF28"/>
    <mergeCell ref="C23:H24"/>
    <mergeCell ref="AK23:BL23"/>
    <mergeCell ref="CA23:DF24"/>
    <mergeCell ref="C25:H26"/>
    <mergeCell ref="BM25:BZ25"/>
    <mergeCell ref="I25:AJ25"/>
    <mergeCell ref="AK25:BL25"/>
    <mergeCell ref="I26:AQ26"/>
    <mergeCell ref="AR26:BZ26"/>
    <mergeCell ref="I23:AJ23"/>
    <mergeCell ref="I24:AQ24"/>
    <mergeCell ref="AR24:BZ24"/>
    <mergeCell ref="BM23:BZ23"/>
    <mergeCell ref="C5:DF5"/>
    <mergeCell ref="S6:V7"/>
    <mergeCell ref="W6:CA6"/>
    <mergeCell ref="W7:CA7"/>
    <mergeCell ref="C7:R7"/>
    <mergeCell ref="C6:R6"/>
    <mergeCell ref="CB6:CE7"/>
    <mergeCell ref="CF6:DF7"/>
    <mergeCell ref="AI19:BD19"/>
    <mergeCell ref="AJ9:AM10"/>
    <mergeCell ref="C16:J16"/>
    <mergeCell ref="AC9:AD9"/>
    <mergeCell ref="AU16:BD16"/>
    <mergeCell ref="AN10:CA10"/>
    <mergeCell ref="BP13:CA13"/>
    <mergeCell ref="BJ16:BM16"/>
    <mergeCell ref="C10:AI10"/>
    <mergeCell ref="AE9:AI9"/>
    <mergeCell ref="BF16:BI16"/>
    <mergeCell ref="BE8:DF8"/>
    <mergeCell ref="CH16:DF16"/>
    <mergeCell ref="CF14:CS14"/>
    <mergeCell ref="CB13:CE14"/>
    <mergeCell ref="CF13:CS13"/>
    <mergeCell ref="C8:AC8"/>
    <mergeCell ref="AD8:BD8"/>
    <mergeCell ref="C15:J15"/>
    <mergeCell ref="K15:K16"/>
    <mergeCell ref="L15:AP15"/>
    <mergeCell ref="AQ15:AT15"/>
    <mergeCell ref="L16:AP16"/>
    <mergeCell ref="AQ16:AT16"/>
    <mergeCell ref="C9:N9"/>
    <mergeCell ref="V13:AI13"/>
    <mergeCell ref="X9:AB9"/>
    <mergeCell ref="AJ13:AM14"/>
    <mergeCell ref="AN13:BM13"/>
    <mergeCell ref="BF15:BI15"/>
    <mergeCell ref="V14:AI14"/>
    <mergeCell ref="Q14:U14"/>
    <mergeCell ref="AN14:BM14"/>
    <mergeCell ref="C14:P14"/>
    <mergeCell ref="C13:P13"/>
    <mergeCell ref="C12:AI12"/>
    <mergeCell ref="Q13:U13"/>
    <mergeCell ref="O9:P9"/>
    <mergeCell ref="V9:W9"/>
    <mergeCell ref="C11:AI11"/>
    <mergeCell ref="Q9:U9"/>
    <mergeCell ref="AU15:BD15"/>
    <mergeCell ref="C18:G19"/>
    <mergeCell ref="C17:DF17"/>
    <mergeCell ref="AD18:AH19"/>
    <mergeCell ref="H18:AC18"/>
    <mergeCell ref="H19:AC19"/>
    <mergeCell ref="BN16:CG16"/>
    <mergeCell ref="BK15:CG15"/>
    <mergeCell ref="CH15:DF15"/>
    <mergeCell ref="CX13:DF13"/>
    <mergeCell ref="BN13:BO13"/>
    <mergeCell ref="CT13:CW14"/>
    <mergeCell ref="CX14:DF14"/>
    <mergeCell ref="CF9:DF9"/>
    <mergeCell ref="CF10:DF10"/>
    <mergeCell ref="CB9:CE10"/>
    <mergeCell ref="AN9:CA9"/>
    <mergeCell ref="BM21:BZ21"/>
    <mergeCell ref="CK20:DF20"/>
    <mergeCell ref="CF18:CJ19"/>
    <mergeCell ref="CK19:DF19"/>
    <mergeCell ref="BJ18:CE18"/>
    <mergeCell ref="CB11:CE12"/>
    <mergeCell ref="CF12:DF12"/>
    <mergeCell ref="CA21:DF22"/>
    <mergeCell ref="C21:H22"/>
    <mergeCell ref="I21:AJ21"/>
    <mergeCell ref="AK21:BL21"/>
    <mergeCell ref="I22:AQ22"/>
    <mergeCell ref="AR22:BZ22"/>
    <mergeCell ref="AD20:AH20"/>
    <mergeCell ref="AI20:BD20"/>
    <mergeCell ref="H20:AC20"/>
    <mergeCell ref="BE18:BI19"/>
    <mergeCell ref="BJ19:CE19"/>
    <mergeCell ref="BN14:BO14"/>
    <mergeCell ref="C20:G20"/>
    <mergeCell ref="AN12:CA12"/>
    <mergeCell ref="AN11:CA11"/>
    <mergeCell ref="CF11:DF11"/>
    <mergeCell ref="BE20:BI20"/>
    <mergeCell ref="BJ20:CE20"/>
    <mergeCell ref="AI18:BD18"/>
    <mergeCell ref="CF20:CJ20"/>
    <mergeCell ref="BP14:CA14"/>
    <mergeCell ref="CK18:DF18"/>
    <mergeCell ref="DI9:DL9"/>
    <mergeCell ref="DI12:DK12"/>
    <mergeCell ref="DI13:DK13"/>
    <mergeCell ref="DJ10:DK10"/>
    <mergeCell ref="AJ11:AM12"/>
    <mergeCell ref="DI23:DJ23"/>
    <mergeCell ref="DI25:DJ25"/>
    <mergeCell ref="DI27:DJ27"/>
    <mergeCell ref="DK23:DO23"/>
    <mergeCell ref="DK25:DO25"/>
    <mergeCell ref="DK27:DO27"/>
    <mergeCell ref="DI21:DO21"/>
    <mergeCell ref="DI18:DJ19"/>
    <mergeCell ref="DI15:DJ17"/>
  </mergeCells>
  <phoneticPr fontId="2" type="noConversion"/>
  <conditionalFormatting sqref="CA21">
    <cfRule type="expression" dxfId="5" priority="4" stopIfTrue="1">
      <formula>#REF!&gt;""</formula>
    </cfRule>
  </conditionalFormatting>
  <pageMargins left="0.78740157480314965" right="0.39370078740157483" top="0.39370078740157483" bottom="0.59055118110236227" header="0.51181102362204722" footer="0.51181102362204722"/>
  <pageSetup paperSize="9" orientation="portrait" horizontalDpi="4294967293" verticalDpi="1200" r:id="rId1"/>
  <headerFooter alignWithMargins="0"/>
  <drawing r:id="rId2"/>
  <legacyDrawing r:id="rId3"/>
  <picture r:id="rId4"/>
  <controls>
    <mc:AlternateContent xmlns:mc="http://schemas.openxmlformats.org/markup-compatibility/2006">
      <mc:Choice Requires="x14">
        <control shapeId="3098" r:id="rId5" name="CommandButton1">
          <controlPr defaultSize="0" autoLine="0" r:id="rId6">
            <anchor moveWithCells="1">
              <from>
                <xdr:col>112</xdr:col>
                <xdr:colOff>0</xdr:colOff>
                <xdr:row>1</xdr:row>
                <xdr:rowOff>133350</xdr:rowOff>
              </from>
              <to>
                <xdr:col>116</xdr:col>
                <xdr:colOff>114300</xdr:colOff>
                <xdr:row>5</xdr:row>
                <xdr:rowOff>28575</xdr:rowOff>
              </to>
            </anchor>
          </controlPr>
        </control>
      </mc:Choice>
      <mc:Fallback>
        <control shapeId="3098" r:id="rId5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theme="3" tint="-0.249977111117893"/>
  </sheetPr>
  <dimension ref="A1:V71"/>
  <sheetViews>
    <sheetView showGridLines="0" showRowColHeaders="0" zoomScaleNormal="100" workbookViewId="0">
      <selection activeCell="I8" sqref="I8"/>
    </sheetView>
  </sheetViews>
  <sheetFormatPr baseColWidth="10" defaultColWidth="11.42578125" defaultRowHeight="12.75"/>
  <cols>
    <col min="1" max="1" width="6.7109375" style="40" customWidth="1"/>
    <col min="2" max="2" width="2.7109375" style="40" customWidth="1"/>
    <col min="3" max="3" width="22.7109375" style="40" customWidth="1"/>
    <col min="4" max="6" width="10.7109375" style="40" customWidth="1"/>
    <col min="7" max="7" width="2.7109375" style="40" customWidth="1"/>
    <col min="8" max="8" width="11.42578125" style="40"/>
    <col min="9" max="9" width="5.7109375" style="40" customWidth="1"/>
    <col min="10" max="16384" width="11.42578125" style="40"/>
  </cols>
  <sheetData>
    <row r="1" spans="2:22">
      <c r="H1" s="41"/>
      <c r="I1" s="70">
        <f>SUM(Data!H2:H5)</f>
        <v>0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2:22">
      <c r="B2" s="39"/>
      <c r="C2" s="39"/>
      <c r="D2" s="39"/>
      <c r="E2" s="39"/>
      <c r="F2" s="39"/>
      <c r="G2" s="39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2:22" ht="33.75" customHeight="1">
      <c r="B3" s="39"/>
      <c r="C3" s="330" t="str">
        <f>IF(I1&lt;&gt;0,IF(ISERROR(VLOOKUP(I1,Data!H2:R5,2,FALSE)),"",VLOOKUP(I1,Data!H2:R5,2,FALSE)),"")</f>
        <v/>
      </c>
      <c r="D3" s="330"/>
      <c r="E3" s="330"/>
      <c r="F3" s="330"/>
      <c r="G3" s="39"/>
      <c r="H3" s="41"/>
      <c r="I3" s="41"/>
      <c r="J3" s="41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3"/>
    </row>
    <row r="4" spans="2:22" ht="12" customHeight="1">
      <c r="B4" s="39"/>
      <c r="C4" s="321"/>
      <c r="D4" s="321"/>
      <c r="E4" s="321"/>
      <c r="F4" s="321"/>
      <c r="G4" s="39"/>
      <c r="H4" s="41"/>
      <c r="I4" s="329" t="s">
        <v>85</v>
      </c>
      <c r="J4" s="329"/>
      <c r="K4" s="329"/>
      <c r="L4" s="42"/>
      <c r="M4" s="42"/>
      <c r="N4" s="42"/>
      <c r="O4" s="42"/>
      <c r="P4" s="42"/>
      <c r="Q4" s="42"/>
      <c r="R4" s="42"/>
      <c r="S4" s="42"/>
      <c r="T4" s="42"/>
      <c r="U4" s="42"/>
      <c r="V4" s="43"/>
    </row>
    <row r="5" spans="2:22" ht="20.25">
      <c r="B5" s="39"/>
      <c r="C5" s="331" t="str">
        <f>IF(I1&lt;&gt;0,IF(ISERROR(VLOOKUP(I1,Data!H2:R5,3,FALSE)),"",VLOOKUP(I1,Data!H2:R5,3,FALSE)),"")</f>
        <v/>
      </c>
      <c r="D5" s="331"/>
      <c r="E5" s="331"/>
      <c r="F5" s="331"/>
      <c r="G5" s="39"/>
      <c r="H5" s="41"/>
      <c r="I5" s="329"/>
      <c r="J5" s="329"/>
      <c r="K5" s="329"/>
      <c r="V5" s="43"/>
    </row>
    <row r="6" spans="2:22" ht="15" customHeight="1">
      <c r="B6" s="39"/>
      <c r="C6" s="332"/>
      <c r="D6" s="321"/>
      <c r="E6" s="321"/>
      <c r="F6" s="321"/>
      <c r="G6" s="39"/>
      <c r="H6" s="41"/>
      <c r="I6" s="329"/>
      <c r="J6" s="329"/>
      <c r="K6" s="329"/>
      <c r="V6" s="43" t="s">
        <v>66</v>
      </c>
    </row>
    <row r="7" spans="2:22" ht="15.95" customHeight="1">
      <c r="B7" s="39"/>
      <c r="C7" s="333" t="str">
        <f>IF(I1&lt;&gt;0,IF(ISERROR(VLOOKUP(I1,Data!H2:R5,4,FALSE)),"",VLOOKUP(I1,Data!H2:R5,4,FALSE)),"")</f>
        <v/>
      </c>
      <c r="D7" s="333"/>
      <c r="E7" s="333"/>
      <c r="F7" s="333"/>
      <c r="G7" s="39"/>
      <c r="H7" s="41"/>
      <c r="I7" s="329"/>
      <c r="J7" s="329"/>
      <c r="K7" s="329"/>
      <c r="V7" s="43" t="s">
        <v>66</v>
      </c>
    </row>
    <row r="8" spans="2:22" ht="27.95" customHeight="1">
      <c r="B8" s="39"/>
      <c r="C8" s="321"/>
      <c r="D8" s="321"/>
      <c r="E8" s="321"/>
      <c r="F8" s="321"/>
      <c r="G8" s="39"/>
      <c r="H8" s="41"/>
      <c r="I8" s="7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</row>
    <row r="9" spans="2:22" ht="20.100000000000001" customHeight="1">
      <c r="B9" s="39"/>
      <c r="C9" s="327" t="str">
        <f>IF(I8&lt;&gt;0,IF(ISERROR(VLOOKUP(I8,B41:F60,2,FALSE)),"",VLOOKUP(I8,B41:F60,2,FALSE)),"")</f>
        <v/>
      </c>
      <c r="D9" s="327"/>
      <c r="E9" s="327"/>
      <c r="F9" s="327"/>
      <c r="G9" s="39"/>
      <c r="H9" s="41"/>
      <c r="I9" s="41"/>
      <c r="J9" s="41"/>
      <c r="R9" s="41"/>
      <c r="S9" s="41"/>
      <c r="T9" s="41"/>
      <c r="U9" s="41"/>
    </row>
    <row r="10" spans="2:22" ht="12.95" customHeight="1">
      <c r="B10" s="39"/>
      <c r="C10" s="328" t="str">
        <f>IF(I1&lt;&gt;0,"Name","")</f>
        <v/>
      </c>
      <c r="D10" s="328"/>
      <c r="E10" s="328"/>
      <c r="F10" s="328"/>
      <c r="G10" s="39"/>
      <c r="H10" s="41"/>
      <c r="I10" s="41"/>
      <c r="J10" s="41"/>
      <c r="R10" s="41"/>
      <c r="S10" s="41"/>
      <c r="T10" s="41"/>
      <c r="U10" s="41"/>
    </row>
    <row r="11" spans="2:22" ht="12.95" customHeight="1">
      <c r="B11" s="39"/>
      <c r="C11" s="332"/>
      <c r="D11" s="332"/>
      <c r="E11" s="332"/>
      <c r="F11" s="332"/>
      <c r="G11" s="39"/>
      <c r="H11" s="44" t="s">
        <v>67</v>
      </c>
      <c r="I11" s="41"/>
      <c r="J11" s="41"/>
      <c r="R11" s="41"/>
      <c r="S11" s="41"/>
      <c r="T11" s="41"/>
      <c r="U11" s="41"/>
    </row>
    <row r="12" spans="2:22" ht="20.100000000000001" customHeight="1">
      <c r="B12" s="39"/>
      <c r="C12" s="327" t="str">
        <f>IF(I8&lt;&gt;0,IF(ISERROR(VLOOKUP(I8,B41:F60,3,FALSE)),"",VLOOKUP(I8,B41:F60,3,FALSE)),"")</f>
        <v/>
      </c>
      <c r="D12" s="327"/>
      <c r="E12" s="327"/>
      <c r="F12" s="327"/>
      <c r="G12" s="39"/>
      <c r="H12" s="41"/>
      <c r="I12" s="41"/>
      <c r="J12" s="41"/>
      <c r="R12" s="41"/>
      <c r="S12" s="41"/>
      <c r="T12" s="41"/>
      <c r="U12" s="41"/>
    </row>
    <row r="13" spans="2:22" ht="12.95" customHeight="1">
      <c r="B13" s="39"/>
      <c r="C13" s="328" t="str">
        <f>IF(I1&lt;&gt;0,"Vorname","")</f>
        <v/>
      </c>
      <c r="D13" s="328"/>
      <c r="E13" s="328"/>
      <c r="F13" s="328"/>
      <c r="G13" s="39"/>
      <c r="H13" s="41"/>
      <c r="I13" s="41"/>
      <c r="J13" s="41"/>
      <c r="R13" s="41"/>
      <c r="S13" s="41"/>
      <c r="T13" s="41"/>
      <c r="U13" s="41"/>
    </row>
    <row r="14" spans="2:22" ht="12.95" customHeight="1">
      <c r="B14" s="39"/>
      <c r="C14" s="323"/>
      <c r="D14" s="323"/>
      <c r="E14" s="323"/>
      <c r="F14" s="323"/>
      <c r="G14" s="39"/>
      <c r="H14" s="41"/>
      <c r="I14" s="41"/>
      <c r="J14" s="41"/>
      <c r="R14" s="41"/>
      <c r="S14" s="41"/>
      <c r="T14" s="41"/>
      <c r="U14" s="41"/>
    </row>
    <row r="15" spans="2:22" ht="18">
      <c r="B15" s="39"/>
      <c r="C15" s="326" t="str">
        <f>IF(I8&lt;&gt;0,IF(ISERROR(VLOOKUP(I8,B41:F60,4,FALSE)),"",VLOOKUP(I8,B41:F60,4,FALSE)),"")</f>
        <v/>
      </c>
      <c r="D15" s="327"/>
      <c r="E15" s="327"/>
      <c r="F15" s="327"/>
      <c r="G15" s="39"/>
      <c r="H15" s="41"/>
      <c r="I15" s="41"/>
      <c r="J15" s="41"/>
      <c r="R15" s="41"/>
      <c r="S15" s="41"/>
      <c r="T15" s="41"/>
      <c r="U15" s="41"/>
    </row>
    <row r="16" spans="2:22" ht="12.95" customHeight="1">
      <c r="B16" s="39"/>
      <c r="C16" s="328" t="str">
        <f>IF(I1&lt;&gt;0,"Geburtsdatum","")</f>
        <v/>
      </c>
      <c r="D16" s="328"/>
      <c r="E16" s="328"/>
      <c r="F16" s="328"/>
      <c r="G16" s="39"/>
      <c r="H16" s="41"/>
      <c r="I16" s="41"/>
      <c r="J16" s="41"/>
      <c r="R16" s="41"/>
      <c r="S16" s="41"/>
      <c r="T16" s="41"/>
      <c r="U16" s="41"/>
    </row>
    <row r="17" spans="2:21" ht="20.100000000000001" customHeight="1">
      <c r="B17" s="39"/>
      <c r="C17" s="321"/>
      <c r="D17" s="321"/>
      <c r="E17" s="321"/>
      <c r="F17" s="321"/>
      <c r="G17" s="39"/>
      <c r="H17" s="41"/>
      <c r="I17" s="41"/>
      <c r="J17" s="41"/>
      <c r="R17" s="41"/>
      <c r="S17" s="41"/>
      <c r="T17" s="41"/>
      <c r="U17" s="41"/>
    </row>
    <row r="18" spans="2:21" ht="15" customHeight="1">
      <c r="B18" s="39"/>
      <c r="C18" s="323" t="str">
        <f>IF(I1&lt;&gt;0,IF(ISERROR(VLOOKUP(I1,Data!H2:R5,5,FALSE)),"",VLOOKUP(I1,Data!H2:R5,5,FALSE)),"")</f>
        <v/>
      </c>
      <c r="D18" s="323"/>
      <c r="E18" s="323"/>
      <c r="F18" s="323"/>
      <c r="G18" s="39"/>
      <c r="H18" s="41"/>
      <c r="I18" s="41"/>
      <c r="J18" s="41"/>
      <c r="R18" s="41"/>
      <c r="S18" s="41"/>
      <c r="T18" s="41"/>
      <c r="U18" s="41"/>
    </row>
    <row r="19" spans="2:21" ht="15" customHeight="1">
      <c r="B19" s="39"/>
      <c r="C19" s="323" t="str">
        <f>IF(I1&lt;&gt;0,IF(ISERROR(VLOOKUP(I1,Data!H2:R5,6,FALSE)),"",VLOOKUP(I1,Data!H2:R5,6,FALSE)),"")</f>
        <v/>
      </c>
      <c r="D19" s="323"/>
      <c r="E19" s="323"/>
      <c r="F19" s="323"/>
      <c r="G19" s="39"/>
      <c r="H19" s="41"/>
      <c r="I19" s="41"/>
      <c r="J19" s="41"/>
      <c r="R19" s="41"/>
      <c r="S19" s="41"/>
      <c r="T19" s="41"/>
      <c r="U19" s="41"/>
    </row>
    <row r="20" spans="2:21" ht="15" customHeight="1">
      <c r="B20" s="39"/>
      <c r="C20" s="323" t="str">
        <f>IF(I1&lt;&gt;0,IF(ISERROR(VLOOKUP(I1,Data!H2:R5,7,FALSE)),"",VLOOKUP(I1,Data!H2:R5,7,FALSE)),"")</f>
        <v/>
      </c>
      <c r="D20" s="323"/>
      <c r="E20" s="323"/>
      <c r="F20" s="323"/>
      <c r="G20" s="39"/>
      <c r="H20" s="41"/>
      <c r="I20" s="41"/>
      <c r="J20" s="41"/>
      <c r="R20" s="41"/>
      <c r="S20" s="41"/>
      <c r="T20" s="41"/>
      <c r="U20" s="41"/>
    </row>
    <row r="21" spans="2:21" ht="15.95" customHeight="1">
      <c r="B21" s="39"/>
      <c r="C21" s="325" t="str">
        <f>IF(I1&lt;&gt;0,IF(ISERROR(VLOOKUP(I1,Data!H2:R5,8,FALSE)),"",VLOOKUP(I1,Data!H2:R5,8,FALSE)),"")</f>
        <v/>
      </c>
      <c r="D21" s="325"/>
      <c r="E21" s="325"/>
      <c r="F21" s="325"/>
      <c r="G21" s="39"/>
      <c r="H21" s="41"/>
      <c r="I21" s="41"/>
      <c r="J21" s="41"/>
      <c r="R21" s="41"/>
      <c r="S21" s="41"/>
      <c r="T21" s="41"/>
      <c r="U21" s="41"/>
    </row>
    <row r="22" spans="2:21" ht="15.95" customHeight="1">
      <c r="B22" s="39"/>
      <c r="C22" s="325"/>
      <c r="D22" s="325"/>
      <c r="E22" s="325"/>
      <c r="F22" s="325"/>
      <c r="G22" s="39"/>
      <c r="H22" s="41"/>
      <c r="I22" s="41"/>
      <c r="J22" s="41"/>
      <c r="R22" s="41"/>
      <c r="S22" s="41"/>
      <c r="T22" s="41"/>
      <c r="U22" s="41"/>
    </row>
    <row r="23" spans="2:21" ht="15.95" customHeight="1">
      <c r="B23" s="39"/>
      <c r="C23" s="325"/>
      <c r="D23" s="325"/>
      <c r="E23" s="325"/>
      <c r="F23" s="325"/>
      <c r="G23" s="39"/>
      <c r="H23" s="41"/>
      <c r="I23" s="41"/>
      <c r="J23" s="41"/>
      <c r="R23" s="41"/>
      <c r="S23" s="41"/>
      <c r="T23" s="41"/>
      <c r="U23" s="41"/>
    </row>
    <row r="24" spans="2:21" ht="20.100000000000001" customHeight="1">
      <c r="B24" s="39"/>
      <c r="C24" s="324"/>
      <c r="D24" s="324"/>
      <c r="E24" s="324"/>
      <c r="F24" s="324"/>
      <c r="G24" s="39"/>
      <c r="H24" s="41"/>
      <c r="I24" s="41"/>
      <c r="J24" s="41"/>
      <c r="R24" s="41"/>
      <c r="S24" s="41"/>
      <c r="T24" s="41"/>
      <c r="U24" s="41"/>
    </row>
    <row r="25" spans="2:21" ht="12.95" customHeight="1">
      <c r="B25" s="39"/>
      <c r="C25" s="319" t="str">
        <f>IF(I1&lt;&gt;0,TNL!C15&amp;" "&amp;TNL!L15,"")</f>
        <v/>
      </c>
      <c r="D25" s="319"/>
      <c r="E25" s="45" t="str">
        <f>IF(I1&lt;&gt;0,TNL!C13,"")</f>
        <v/>
      </c>
      <c r="F25" s="46" t="str">
        <f>IF(I1&lt;&gt;0,TNL!V13,"")</f>
        <v/>
      </c>
      <c r="G25" s="39"/>
      <c r="H25" s="41"/>
      <c r="I25" s="41"/>
      <c r="J25" s="41"/>
      <c r="R25" s="41"/>
      <c r="S25" s="41"/>
      <c r="T25" s="41"/>
      <c r="U25" s="41"/>
    </row>
    <row r="26" spans="2:21" ht="12.95" customHeight="1">
      <c r="B26" s="39"/>
      <c r="C26" s="320" t="str">
        <f>IF(I1&lt;&gt;0,"Fortbildungsort","")</f>
        <v/>
      </c>
      <c r="D26" s="320"/>
      <c r="E26" s="47" t="str">
        <f>IF(I1&lt;&gt;0,"vom","")</f>
        <v/>
      </c>
      <c r="F26" s="47" t="str">
        <f>IF(I1&lt;&gt;0,"bis","")</f>
        <v/>
      </c>
      <c r="G26" s="39"/>
      <c r="H26" s="41"/>
      <c r="I26" s="41"/>
      <c r="J26" s="41"/>
      <c r="R26" s="41"/>
      <c r="S26" s="41"/>
      <c r="T26" s="41"/>
      <c r="U26" s="41"/>
    </row>
    <row r="27" spans="2:21" ht="9.9499999999999993" customHeight="1">
      <c r="B27" s="39"/>
      <c r="C27" s="49"/>
      <c r="D27" s="95"/>
      <c r="E27" s="315"/>
      <c r="F27" s="315"/>
      <c r="G27" s="39"/>
      <c r="H27" s="44"/>
      <c r="I27" s="41"/>
      <c r="J27" s="41"/>
      <c r="R27" s="41"/>
      <c r="S27" s="41"/>
      <c r="T27" s="41"/>
      <c r="U27" s="41"/>
    </row>
    <row r="28" spans="2:21" ht="12.95" customHeight="1">
      <c r="B28" s="39"/>
      <c r="C28" s="48" t="str">
        <f>IF(I1&lt;&gt;0,TNL!AN9,"")</f>
        <v/>
      </c>
      <c r="D28" s="95"/>
      <c r="E28" s="315"/>
      <c r="F28" s="315"/>
      <c r="G28" s="39"/>
      <c r="H28" s="41"/>
      <c r="I28" s="41"/>
      <c r="J28" s="41"/>
      <c r="R28" s="41"/>
      <c r="S28" s="41"/>
      <c r="T28" s="41"/>
      <c r="U28" s="41"/>
    </row>
    <row r="29" spans="2:21" ht="15" customHeight="1">
      <c r="B29" s="39"/>
      <c r="C29" s="50" t="str">
        <f>IF(I1&lt;&gt;0,TNL!DI9,"")</f>
        <v/>
      </c>
      <c r="D29" s="96"/>
      <c r="E29" s="316"/>
      <c r="F29" s="316"/>
      <c r="G29" s="39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</row>
    <row r="30" spans="2:21" ht="12.95" customHeight="1">
      <c r="B30" s="39"/>
      <c r="C30" s="51" t="str">
        <f>IF(I1&lt;&gt;0,"Name und Nr. des Lehrbeauftragten","")</f>
        <v/>
      </c>
      <c r="D30" s="51"/>
      <c r="E30" s="52"/>
      <c r="F30" s="53" t="str">
        <f>IF(I1&lt;&gt;0,"Unterschrift des Lehrbeauftragten","")</f>
        <v/>
      </c>
      <c r="G30" s="39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</row>
    <row r="31" spans="2:21" ht="9.9499999999999993" customHeight="1">
      <c r="B31" s="39"/>
      <c r="C31" s="321"/>
      <c r="D31" s="321"/>
      <c r="E31" s="315"/>
      <c r="F31" s="315"/>
      <c r="G31" s="39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</row>
    <row r="32" spans="2:21" ht="12.95" customHeight="1">
      <c r="B32" s="39"/>
      <c r="C32" s="48" t="str">
        <f>IF(I1&lt;&gt;0,TNL!CF9,"")</f>
        <v/>
      </c>
      <c r="D32" s="49"/>
      <c r="E32" s="315"/>
      <c r="F32" s="315"/>
      <c r="G32" s="39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</row>
    <row r="33" spans="1:21" ht="15" customHeight="1">
      <c r="B33" s="39"/>
      <c r="C33" s="50" t="str">
        <f>IF(I1&lt;&gt;0,TNL!CF11,"")</f>
        <v/>
      </c>
      <c r="D33" s="45" t="str">
        <f>IF(I1&lt;&gt;0,TNL!CF13,"")</f>
        <v/>
      </c>
      <c r="E33" s="316"/>
      <c r="F33" s="316"/>
      <c r="G33" s="39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</row>
    <row r="34" spans="1:21" ht="12.95" customHeight="1">
      <c r="B34" s="39"/>
      <c r="C34" s="51" t="str">
        <f>IF(I1&lt;&gt;0,"Ausfertigungsstelle","")</f>
        <v/>
      </c>
      <c r="D34" s="47" t="str">
        <f>IF(I1&lt;&gt;0,"Datum","")</f>
        <v/>
      </c>
      <c r="E34" s="49"/>
      <c r="F34" s="54" t="str">
        <f>IF(I1&lt;&gt;0,"Stempel | Unterschrift","")</f>
        <v/>
      </c>
      <c r="G34" s="39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</row>
    <row r="35" spans="1:21" ht="6" customHeight="1">
      <c r="B35" s="39"/>
      <c r="C35" s="52"/>
      <c r="D35" s="52"/>
      <c r="E35" s="52"/>
      <c r="F35" s="52"/>
      <c r="G35" s="39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</row>
    <row r="36" spans="1:21" ht="12.95" customHeight="1">
      <c r="B36" s="39"/>
      <c r="C36" s="322" t="str">
        <f>IF(I1&lt;&gt;0,"Nur gültig mit aufgedruckter Rückseite!","")</f>
        <v/>
      </c>
      <c r="D36" s="322"/>
      <c r="E36" s="322"/>
      <c r="F36" s="322"/>
      <c r="G36" s="39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</row>
    <row r="37" spans="1:21" ht="12.95" customHeight="1">
      <c r="B37" s="39"/>
      <c r="C37" s="318" t="str">
        <f>IF(TNL!AN13&lt;&gt;0,CONCATENATE("Die Ausbildung wurde unter der Lehrgangsnummer ",TNL!AN13," registriert."),"Die Ausbildung wurde unter keiner Lehrgangsnummer registriert.")</f>
        <v>Die Ausbildung wurde unter keiner Lehrgangsnummer registriert.</v>
      </c>
      <c r="D37" s="318"/>
      <c r="E37" s="318"/>
      <c r="F37" s="318"/>
      <c r="G37" s="39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</row>
    <row r="38" spans="1:21" ht="12.95" customHeight="1">
      <c r="B38" s="39"/>
      <c r="C38" s="318" t="str">
        <f>CONCATENATE(TNL!DK23,"  •  ",TNL!DK25,"  •  ",TNL!DK27)</f>
        <v>Deutsche Lebens-Rettungs-Gesellschaft e.V.  •  Im Niedernfeld 1-3  •  31542 Bad Nenndorf</v>
      </c>
      <c r="D38" s="318"/>
      <c r="E38" s="318"/>
      <c r="F38" s="318"/>
      <c r="G38" s="39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</row>
    <row r="39" spans="1:21">
      <c r="B39" s="39"/>
      <c r="C39" s="49"/>
      <c r="D39" s="49"/>
      <c r="E39" s="49"/>
      <c r="F39" s="49"/>
      <c r="G39" s="39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</row>
    <row r="40" spans="1:21">
      <c r="A40" s="72" t="s">
        <v>24</v>
      </c>
      <c r="B40" s="72" t="s">
        <v>60</v>
      </c>
      <c r="C40" s="73" t="s">
        <v>8</v>
      </c>
      <c r="D40" s="73" t="s">
        <v>9</v>
      </c>
      <c r="E40" s="72" t="s">
        <v>61</v>
      </c>
      <c r="F40" s="74" t="s">
        <v>62</v>
      </c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</row>
    <row r="41" spans="1:21">
      <c r="A41" s="72">
        <v>1</v>
      </c>
      <c r="B41" s="75">
        <f t="shared" ref="B41:B59" si="0">IF(C41&lt;&gt;0,A41,0)</f>
        <v>0</v>
      </c>
      <c r="C41" s="76">
        <f>IF(TNL!I23&lt;&gt;0,TNL!I23,0)</f>
        <v>0</v>
      </c>
      <c r="D41" s="77">
        <f>IF(B41&lt;&gt;0,TNL!AK23,0)</f>
        <v>0</v>
      </c>
      <c r="E41" s="78">
        <f>IF(B41&lt;&gt;0,TNL!BM23,0)</f>
        <v>0</v>
      </c>
      <c r="F41" s="76">
        <f>IF(B41&lt;&gt;0,TNL!CA23,0)</f>
        <v>0</v>
      </c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2" spans="1:21">
      <c r="A42" s="72">
        <v>2</v>
      </c>
      <c r="B42" s="75">
        <f t="shared" si="0"/>
        <v>0</v>
      </c>
      <c r="C42" s="76">
        <f>IF(TNL!I25&lt;&gt;0,TNL!I25,0)</f>
        <v>0</v>
      </c>
      <c r="D42" s="77">
        <f>IF(B42&lt;&gt;0,TNL!AK25,0)</f>
        <v>0</v>
      </c>
      <c r="E42" s="78">
        <f>IF(B42&lt;&gt;0,TNL!BM25,0)</f>
        <v>0</v>
      </c>
      <c r="F42" s="76">
        <f>IF(B42&lt;&gt;0,TNL!CA25,0)</f>
        <v>0</v>
      </c>
      <c r="G42" s="55"/>
      <c r="H42" s="55"/>
      <c r="I42" s="55"/>
      <c r="J42" s="55"/>
      <c r="K42" s="55"/>
      <c r="L42" s="55"/>
      <c r="M42" s="55"/>
      <c r="N42" s="57"/>
      <c r="O42" s="57"/>
      <c r="P42" s="41"/>
      <c r="Q42" s="41"/>
      <c r="R42" s="41"/>
    </row>
    <row r="43" spans="1:21" ht="12.75" customHeight="1">
      <c r="A43" s="72">
        <v>3</v>
      </c>
      <c r="B43" s="75">
        <f t="shared" si="0"/>
        <v>0</v>
      </c>
      <c r="C43" s="76">
        <f>IF(TNL!I27&lt;&gt;0,TNL!I27,0)</f>
        <v>0</v>
      </c>
      <c r="D43" s="77">
        <f>IF(B43&lt;&gt;0,TNL!AK27,0)</f>
        <v>0</v>
      </c>
      <c r="E43" s="78">
        <f>IF(B43&lt;&gt;0,TNL!BM27,0)</f>
        <v>0</v>
      </c>
      <c r="F43" s="76">
        <f>IF(B43&lt;&gt;0,TNL!CA27,0)</f>
        <v>0</v>
      </c>
      <c r="G43" s="59"/>
      <c r="H43" s="59"/>
      <c r="I43" s="42"/>
      <c r="J43" s="56"/>
      <c r="K43" s="56"/>
      <c r="L43" s="60"/>
      <c r="M43" s="56"/>
      <c r="N43" s="41"/>
      <c r="O43" s="41"/>
      <c r="P43" s="41"/>
      <c r="Q43" s="41"/>
      <c r="R43" s="41"/>
    </row>
    <row r="44" spans="1:21">
      <c r="A44" s="79">
        <v>4</v>
      </c>
      <c r="B44" s="75">
        <f t="shared" si="0"/>
        <v>0</v>
      </c>
      <c r="C44" s="76">
        <f>IF(TNL!I29&lt;&gt;0,TNL!I29,0)</f>
        <v>0</v>
      </c>
      <c r="D44" s="77">
        <f>IF(B44&lt;&gt;0,TNL!AK29,0)</f>
        <v>0</v>
      </c>
      <c r="E44" s="78">
        <f>IF(B44&lt;&gt;0,TNL!BM29,0)</f>
        <v>0</v>
      </c>
      <c r="F44" s="76">
        <f>IF(B44&lt;&gt;0,TNL!CA29,0)</f>
        <v>0</v>
      </c>
      <c r="G44" s="59"/>
      <c r="H44" s="59"/>
      <c r="I44" s="42"/>
      <c r="J44" s="56"/>
      <c r="K44" s="56"/>
      <c r="L44" s="56"/>
      <c r="M44" s="56"/>
      <c r="N44" s="41"/>
      <c r="O44" s="41"/>
      <c r="P44" s="41"/>
      <c r="Q44" s="41"/>
      <c r="R44" s="41"/>
    </row>
    <row r="45" spans="1:21">
      <c r="A45" s="79">
        <v>5</v>
      </c>
      <c r="B45" s="75">
        <f t="shared" si="0"/>
        <v>0</v>
      </c>
      <c r="C45" s="76">
        <f>IF(TNL!I31&lt;&gt;0,TNL!I31,0)</f>
        <v>0</v>
      </c>
      <c r="D45" s="77">
        <f>IF(B45&lt;&gt;0,TNL!AK31,0)</f>
        <v>0</v>
      </c>
      <c r="E45" s="78">
        <f>IF(B45&lt;&gt;0,TNL!BM31,0)</f>
        <v>0</v>
      </c>
      <c r="F45" s="76">
        <f>IF(B45&lt;&gt;0,TNL!CA31,0)</f>
        <v>0</v>
      </c>
      <c r="G45" s="59"/>
      <c r="H45" s="59"/>
      <c r="I45" s="42"/>
      <c r="J45" s="56"/>
      <c r="K45" s="56"/>
      <c r="L45" s="56"/>
      <c r="M45" s="56"/>
      <c r="N45" s="41"/>
      <c r="O45" s="41"/>
      <c r="P45" s="41"/>
      <c r="Q45" s="41"/>
      <c r="R45" s="41"/>
    </row>
    <row r="46" spans="1:21">
      <c r="A46" s="79">
        <v>6</v>
      </c>
      <c r="B46" s="75">
        <f t="shared" si="0"/>
        <v>0</v>
      </c>
      <c r="C46" s="76">
        <f>IF(TNL!I33&lt;&gt;0,TNL!I33,0)</f>
        <v>0</v>
      </c>
      <c r="D46" s="77">
        <f>IF(B46&lt;&gt;0,TNL!AK33,0)</f>
        <v>0</v>
      </c>
      <c r="E46" s="78">
        <f>IF(B46&lt;&gt;0,TNL!BM33,0)</f>
        <v>0</v>
      </c>
      <c r="F46" s="76">
        <f>IF(B46&lt;&gt;0,TNL!CA33,0)</f>
        <v>0</v>
      </c>
      <c r="G46" s="59"/>
      <c r="H46" s="58"/>
      <c r="I46" s="42"/>
      <c r="J46" s="56"/>
      <c r="K46" s="56"/>
      <c r="L46" s="56"/>
      <c r="M46" s="56"/>
      <c r="N46" s="41"/>
      <c r="O46" s="41"/>
      <c r="P46" s="41"/>
      <c r="Q46" s="41"/>
      <c r="R46" s="41"/>
    </row>
    <row r="47" spans="1:21">
      <c r="A47" s="79">
        <v>7</v>
      </c>
      <c r="B47" s="75">
        <f t="shared" si="0"/>
        <v>0</v>
      </c>
      <c r="C47" s="76">
        <f>IF(TNL!I35&lt;&gt;0,TNL!I35,0)</f>
        <v>0</v>
      </c>
      <c r="D47" s="77">
        <f>IF(B47&lt;&gt;0,TNL!AK35,0)</f>
        <v>0</v>
      </c>
      <c r="E47" s="78">
        <f>IF(B47&lt;&gt;0,TNL!BM35,0)</f>
        <v>0</v>
      </c>
      <c r="F47" s="76">
        <f>IF(B47&lt;&gt;0,TNL!CA35,0)</f>
        <v>0</v>
      </c>
      <c r="G47" s="41"/>
      <c r="I47" s="61"/>
      <c r="J47" s="41"/>
      <c r="K47" s="41"/>
      <c r="L47" s="41"/>
      <c r="M47" s="41"/>
      <c r="N47" s="41"/>
      <c r="O47" s="41"/>
      <c r="P47" s="41"/>
      <c r="Q47" s="41"/>
      <c r="R47" s="41"/>
    </row>
    <row r="48" spans="1:21">
      <c r="A48" s="79">
        <v>8</v>
      </c>
      <c r="B48" s="75">
        <f t="shared" si="0"/>
        <v>0</v>
      </c>
      <c r="C48" s="76">
        <f>IF(TNL!I37&lt;&gt;0,TNL!I37,0)</f>
        <v>0</v>
      </c>
      <c r="D48" s="77">
        <f>IF(B48&lt;&gt;0,TNL!AK37,0)</f>
        <v>0</v>
      </c>
      <c r="E48" s="78">
        <f>IF(B48&lt;&gt;0,TNL!BM37,0)</f>
        <v>0</v>
      </c>
      <c r="F48" s="76">
        <f>IF(B48&lt;&gt;0,TNL!CA37,0)</f>
        <v>0</v>
      </c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</row>
    <row r="49" spans="1:18" ht="15" customHeight="1">
      <c r="A49" s="79">
        <v>9</v>
      </c>
      <c r="B49" s="75">
        <f t="shared" si="0"/>
        <v>0</v>
      </c>
      <c r="C49" s="76">
        <f>IF(TNL!I39&lt;&gt;0,TNL!I39,0)</f>
        <v>0</v>
      </c>
      <c r="D49" s="77">
        <f>IF(B49&lt;&gt;0,TNL!AK39,0)</f>
        <v>0</v>
      </c>
      <c r="E49" s="78">
        <f>IF(B49&lt;&gt;0,TNL!BM39,0)</f>
        <v>0</v>
      </c>
      <c r="F49" s="76">
        <f>IF(B49&lt;&gt;0,TNL!CA39,0)</f>
        <v>0</v>
      </c>
      <c r="G49" s="41"/>
      <c r="J49" s="41"/>
      <c r="K49" s="41"/>
      <c r="L49" s="41"/>
      <c r="M49" s="41"/>
      <c r="N49" s="41"/>
      <c r="O49" s="62"/>
      <c r="P49" s="41"/>
      <c r="Q49" s="41"/>
      <c r="R49" s="41"/>
    </row>
    <row r="50" spans="1:18">
      <c r="A50" s="79">
        <v>10</v>
      </c>
      <c r="B50" s="75">
        <f t="shared" si="0"/>
        <v>0</v>
      </c>
      <c r="C50" s="76">
        <f>IF(TNL!I41&lt;&gt;0,TNL!I41,0)</f>
        <v>0</v>
      </c>
      <c r="D50" s="77">
        <f>IF(B50&lt;&gt;0,TNL!AK41,0)</f>
        <v>0</v>
      </c>
      <c r="E50" s="78">
        <f>IF(B50&lt;&gt;0,TNL!BM41,0)</f>
        <v>0</v>
      </c>
      <c r="F50" s="76">
        <f>IF(B50&lt;&gt;0,TNL!CA41,0)</f>
        <v>0</v>
      </c>
      <c r="G50" s="41"/>
      <c r="J50" s="41"/>
      <c r="K50" s="41"/>
      <c r="L50" s="41"/>
      <c r="M50" s="41"/>
      <c r="N50" s="41"/>
      <c r="O50" s="41"/>
      <c r="P50" s="41"/>
      <c r="Q50" s="41"/>
      <c r="R50" s="41"/>
    </row>
    <row r="51" spans="1:18">
      <c r="A51" s="79">
        <v>11</v>
      </c>
      <c r="B51" s="75">
        <f t="shared" si="0"/>
        <v>0</v>
      </c>
      <c r="C51" s="76">
        <f>IF(TNL!I43&lt;&gt;0,TNL!I43,0)</f>
        <v>0</v>
      </c>
      <c r="D51" s="77">
        <f>IF(B51&lt;&gt;0,TNL!AK43,0)</f>
        <v>0</v>
      </c>
      <c r="E51" s="78">
        <f>IF(B51&lt;&gt;0,TNL!BM43,0)</f>
        <v>0</v>
      </c>
      <c r="F51" s="76">
        <f>IF(B51&lt;&gt;0,TNL!CA43,0)</f>
        <v>0</v>
      </c>
      <c r="G51" s="41"/>
      <c r="J51" s="41"/>
      <c r="K51" s="41"/>
      <c r="L51" s="41"/>
      <c r="M51" s="41"/>
      <c r="N51" s="41"/>
      <c r="O51" s="41"/>
      <c r="P51" s="41"/>
      <c r="Q51" s="41"/>
      <c r="R51" s="41"/>
    </row>
    <row r="52" spans="1:18">
      <c r="A52" s="79">
        <v>12</v>
      </c>
      <c r="B52" s="75">
        <f t="shared" si="0"/>
        <v>0</v>
      </c>
      <c r="C52" s="76">
        <f>IF(TNL!I45&lt;&gt;0,TNL!I45,0)</f>
        <v>0</v>
      </c>
      <c r="D52" s="77">
        <f>IF(B52&lt;&gt;0,TNL!AK45,0)</f>
        <v>0</v>
      </c>
      <c r="E52" s="78">
        <f>IF(B52&lt;&gt;0,TNL!BM45,0)</f>
        <v>0</v>
      </c>
      <c r="F52" s="76">
        <f>IF(B52&lt;&gt;0,TNL!CA45,0)</f>
        <v>0</v>
      </c>
      <c r="G52" s="41"/>
      <c r="J52" s="41"/>
      <c r="K52" s="41"/>
      <c r="L52" s="41"/>
      <c r="M52" s="41"/>
      <c r="N52" s="41"/>
      <c r="O52" s="41"/>
      <c r="P52" s="41"/>
      <c r="Q52" s="41"/>
      <c r="R52" s="41"/>
    </row>
    <row r="53" spans="1:18">
      <c r="A53" s="79">
        <v>13</v>
      </c>
      <c r="B53" s="75">
        <f t="shared" si="0"/>
        <v>0</v>
      </c>
      <c r="C53" s="76">
        <f>IF(TNL!I47&lt;&gt;0,TNL!I47,0)</f>
        <v>0</v>
      </c>
      <c r="D53" s="77">
        <f>IF(B53&lt;&gt;0,TNL!AK47,0)</f>
        <v>0</v>
      </c>
      <c r="E53" s="78">
        <f>IF(B53&lt;&gt;0,TNL!BM47,0)</f>
        <v>0</v>
      </c>
      <c r="F53" s="76">
        <f>IF(B53&lt;&gt;0,TNL!CA47,0)</f>
        <v>0</v>
      </c>
      <c r="G53" s="41"/>
      <c r="J53" s="41"/>
      <c r="K53" s="41"/>
      <c r="L53" s="41"/>
      <c r="M53" s="41"/>
      <c r="N53" s="41"/>
      <c r="O53" s="41"/>
      <c r="P53" s="41"/>
      <c r="Q53" s="41"/>
      <c r="R53" s="41"/>
    </row>
    <row r="54" spans="1:18">
      <c r="A54" s="79">
        <v>14</v>
      </c>
      <c r="B54" s="75">
        <f t="shared" si="0"/>
        <v>0</v>
      </c>
      <c r="C54" s="76">
        <f>IF(TNL!I49&lt;&gt;0,TNL!I49,0)</f>
        <v>0</v>
      </c>
      <c r="D54" s="77">
        <f>IF(B54&lt;&gt;0,TNL!AK49,0)</f>
        <v>0</v>
      </c>
      <c r="E54" s="78">
        <f>IF(B54&lt;&gt;0,TNL!BM49,0)</f>
        <v>0</v>
      </c>
      <c r="F54" s="76">
        <f>IF(B54&lt;&gt;0,TNL!CA49,0)</f>
        <v>0</v>
      </c>
      <c r="G54" s="41"/>
      <c r="J54" s="41"/>
      <c r="K54" s="41"/>
      <c r="L54" s="41"/>
      <c r="M54" s="41"/>
      <c r="N54" s="41"/>
      <c r="O54" s="41"/>
      <c r="P54" s="41"/>
      <c r="Q54" s="41"/>
      <c r="R54" s="41"/>
    </row>
    <row r="55" spans="1:18">
      <c r="A55" s="79">
        <v>15</v>
      </c>
      <c r="B55" s="75">
        <f t="shared" si="0"/>
        <v>0</v>
      </c>
      <c r="C55" s="76">
        <f>IF(TNL!I51&lt;&gt;0,TNL!I51,0)</f>
        <v>0</v>
      </c>
      <c r="D55" s="77">
        <f>IF(B55&lt;&gt;0,TNL!AK51,0)</f>
        <v>0</v>
      </c>
      <c r="E55" s="78">
        <f>IF(B55&lt;&gt;0,TNL!BM51,0)</f>
        <v>0</v>
      </c>
      <c r="F55" s="76">
        <f>IF(B55&lt;&gt;0,TNL!CA51,0)</f>
        <v>0</v>
      </c>
      <c r="G55" s="41"/>
      <c r="J55" s="41"/>
      <c r="K55" s="41"/>
      <c r="L55" s="41"/>
      <c r="M55" s="41"/>
      <c r="N55" s="41"/>
      <c r="O55" s="41"/>
      <c r="P55" s="41"/>
      <c r="Q55" s="41"/>
      <c r="R55" s="41"/>
    </row>
    <row r="56" spans="1:18">
      <c r="A56" s="79">
        <v>16</v>
      </c>
      <c r="B56" s="75">
        <f t="shared" si="0"/>
        <v>0</v>
      </c>
      <c r="C56" s="76">
        <f>IF(TNL!I53&lt;&gt;0,TNL!I53,0)</f>
        <v>0</v>
      </c>
      <c r="D56" s="77">
        <f>IF(B56&lt;&gt;0,TNL!AK53,0)</f>
        <v>0</v>
      </c>
      <c r="E56" s="78">
        <f>IF(B56&lt;&gt;0,TNL!BM53,0)</f>
        <v>0</v>
      </c>
      <c r="F56" s="76">
        <f>IF(B56&lt;&gt;0,TNL!CA53,0)</f>
        <v>0</v>
      </c>
      <c r="G56" s="41"/>
      <c r="J56" s="41"/>
      <c r="K56" s="41"/>
      <c r="L56" s="41"/>
      <c r="M56" s="41"/>
      <c r="N56" s="41"/>
      <c r="O56" s="41"/>
      <c r="P56" s="41"/>
      <c r="Q56" s="41"/>
      <c r="R56" s="41"/>
    </row>
    <row r="57" spans="1:18">
      <c r="A57" s="79">
        <v>17</v>
      </c>
      <c r="B57" s="75">
        <f t="shared" si="0"/>
        <v>0</v>
      </c>
      <c r="C57" s="76">
        <f>IF(TNL!I55&lt;&gt;0,TNL!I55,0)</f>
        <v>0</v>
      </c>
      <c r="D57" s="77">
        <f>IF(B57&lt;&gt;0,TNL!AK55,0)</f>
        <v>0</v>
      </c>
      <c r="E57" s="78">
        <f>IF(B57&lt;&gt;0,TNL!BM55,0)</f>
        <v>0</v>
      </c>
      <c r="F57" s="76">
        <f>IF(B57&lt;&gt;0,TNL!CA55,0)</f>
        <v>0</v>
      </c>
      <c r="G57" s="41"/>
      <c r="J57" s="41"/>
      <c r="K57" s="41"/>
      <c r="L57" s="41"/>
      <c r="M57" s="41"/>
      <c r="N57" s="41"/>
      <c r="O57" s="41"/>
      <c r="P57" s="41"/>
      <c r="Q57" s="41"/>
      <c r="R57" s="41"/>
    </row>
    <row r="58" spans="1:18">
      <c r="A58" s="79">
        <v>18</v>
      </c>
      <c r="B58" s="75">
        <f t="shared" si="0"/>
        <v>0</v>
      </c>
      <c r="C58" s="76">
        <f>IF(TNL!I57&lt;&gt;0,TNL!I57,0)</f>
        <v>0</v>
      </c>
      <c r="D58" s="77">
        <f>IF(B58&lt;&gt;0,TNL!AK57,0)</f>
        <v>0</v>
      </c>
      <c r="E58" s="78">
        <f>IF(B58&lt;&gt;0,TNL!BM57,0)</f>
        <v>0</v>
      </c>
      <c r="F58" s="76">
        <f>IF(B58&lt;&gt;0,TNL!CA57,0)</f>
        <v>0</v>
      </c>
      <c r="G58" s="41"/>
      <c r="J58" s="41"/>
      <c r="K58" s="41"/>
      <c r="L58" s="41"/>
      <c r="M58" s="41"/>
      <c r="N58" s="41"/>
      <c r="O58" s="41"/>
      <c r="P58" s="41"/>
      <c r="Q58" s="41"/>
      <c r="R58" s="41"/>
    </row>
    <row r="59" spans="1:18">
      <c r="A59" s="79">
        <v>19</v>
      </c>
      <c r="B59" s="75">
        <f t="shared" si="0"/>
        <v>0</v>
      </c>
      <c r="C59" s="76">
        <f>IF(TNL!I59&lt;&gt;0,TNL!I59,0)</f>
        <v>0</v>
      </c>
      <c r="D59" s="77">
        <f>IF(B59&lt;&gt;0,TNL!AK59,0)</f>
        <v>0</v>
      </c>
      <c r="E59" s="78">
        <f>IF(B59&lt;&gt;0,TNL!BM59,0)</f>
        <v>0</v>
      </c>
      <c r="F59" s="76">
        <f>IF(B59&lt;&gt;0,TNL!CA59,0)</f>
        <v>0</v>
      </c>
      <c r="G59" s="41"/>
      <c r="J59" s="41"/>
      <c r="K59" s="41"/>
      <c r="L59" s="41"/>
      <c r="M59" s="41"/>
      <c r="N59" s="41"/>
      <c r="O59" s="41"/>
      <c r="P59" s="41"/>
      <c r="Q59" s="41"/>
      <c r="R59" s="41"/>
    </row>
    <row r="60" spans="1:18">
      <c r="A60" s="79">
        <v>20</v>
      </c>
      <c r="B60" s="75">
        <f>IF(C60&lt;&gt;0,A60,0)</f>
        <v>0</v>
      </c>
      <c r="C60" s="76">
        <f>IF(TNL!I61&lt;&gt;0,TNL!I61,0)</f>
        <v>0</v>
      </c>
      <c r="D60" s="77">
        <f>IF(B60&lt;&gt;0,TNL!AK61,0)</f>
        <v>0</v>
      </c>
      <c r="E60" s="78">
        <f>IF(B60&lt;&gt;0,TNL!BM61,0)</f>
        <v>0</v>
      </c>
      <c r="F60" s="76">
        <f>IF(B60&lt;&gt;0,TNL!CA61,0)</f>
        <v>0</v>
      </c>
      <c r="G60" s="41"/>
      <c r="J60" s="41"/>
      <c r="K60" s="41"/>
      <c r="L60" s="41"/>
      <c r="M60" s="41"/>
      <c r="N60" s="41"/>
      <c r="O60" s="41"/>
      <c r="P60" s="41"/>
      <c r="Q60" s="41"/>
      <c r="R60" s="41"/>
    </row>
    <row r="61" spans="1:18">
      <c r="A61" s="41"/>
      <c r="B61" s="41"/>
      <c r="G61" s="41"/>
      <c r="J61" s="41"/>
      <c r="K61" s="41"/>
      <c r="L61" s="41"/>
      <c r="M61" s="41"/>
      <c r="N61" s="41"/>
      <c r="O61" s="41"/>
      <c r="P61" s="41"/>
      <c r="Q61" s="41"/>
      <c r="R61" s="41"/>
    </row>
    <row r="62" spans="1:18">
      <c r="J62" s="41"/>
      <c r="K62" s="41"/>
      <c r="L62" s="41"/>
      <c r="M62" s="41"/>
      <c r="N62" s="41"/>
      <c r="O62" s="41"/>
      <c r="P62" s="41"/>
      <c r="Q62" s="41"/>
      <c r="R62" s="41"/>
    </row>
    <row r="63" spans="1:18">
      <c r="A63" s="41"/>
      <c r="B63" s="41"/>
      <c r="J63" s="41"/>
      <c r="K63" s="41"/>
      <c r="L63" s="41"/>
      <c r="M63" s="41"/>
      <c r="N63" s="41"/>
      <c r="O63" s="41"/>
      <c r="P63" s="41"/>
      <c r="Q63" s="41"/>
      <c r="R63" s="41"/>
    </row>
    <row r="64" spans="1:18">
      <c r="A64" s="41"/>
      <c r="B64" s="41"/>
      <c r="J64" s="41"/>
      <c r="K64" s="41"/>
      <c r="L64" s="41"/>
      <c r="M64" s="41"/>
      <c r="N64" s="41"/>
      <c r="O64" s="41"/>
      <c r="P64" s="41"/>
      <c r="Q64" s="41"/>
      <c r="R64" s="41"/>
    </row>
    <row r="65" spans="1:18">
      <c r="A65" s="41"/>
      <c r="B65" s="41"/>
      <c r="J65" s="41"/>
      <c r="K65" s="41"/>
      <c r="L65" s="41"/>
      <c r="M65" s="41"/>
      <c r="N65" s="41"/>
      <c r="O65" s="41"/>
      <c r="P65" s="41"/>
      <c r="Q65" s="41"/>
      <c r="R65" s="41"/>
    </row>
    <row r="66" spans="1:18">
      <c r="A66" s="41"/>
      <c r="B66" s="41"/>
      <c r="J66" s="41"/>
      <c r="K66" s="41"/>
      <c r="L66" s="41"/>
      <c r="M66" s="41"/>
      <c r="N66" s="41"/>
      <c r="O66" s="41"/>
      <c r="P66" s="41"/>
      <c r="Q66" s="41"/>
      <c r="R66" s="41"/>
    </row>
    <row r="67" spans="1:18">
      <c r="A67" s="41"/>
      <c r="B67" s="41"/>
      <c r="J67" s="41"/>
      <c r="K67" s="41"/>
      <c r="L67" s="41"/>
      <c r="M67" s="41"/>
      <c r="N67" s="41"/>
      <c r="O67" s="41"/>
      <c r="P67" s="41"/>
      <c r="Q67" s="41"/>
      <c r="R67" s="41"/>
    </row>
    <row r="68" spans="1:18">
      <c r="A68" s="41"/>
      <c r="B68" s="41"/>
      <c r="J68" s="41"/>
      <c r="K68" s="41"/>
      <c r="L68" s="41"/>
      <c r="M68" s="41"/>
      <c r="N68" s="41"/>
      <c r="O68" s="41"/>
      <c r="P68" s="41"/>
      <c r="Q68" s="41"/>
      <c r="R68" s="41"/>
    </row>
    <row r="69" spans="1:18">
      <c r="A69" s="41"/>
      <c r="B69" s="41"/>
      <c r="J69" s="41"/>
      <c r="K69" s="41"/>
      <c r="L69" s="41"/>
      <c r="M69" s="41"/>
      <c r="N69" s="41"/>
      <c r="O69" s="41"/>
      <c r="P69" s="41"/>
      <c r="Q69" s="41"/>
      <c r="R69" s="41"/>
    </row>
    <row r="70" spans="1:18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</row>
    <row r="71" spans="1:18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</row>
  </sheetData>
  <sheetProtection password="C703" sheet="1" scenarios="1" selectLockedCells="1"/>
  <mergeCells count="29">
    <mergeCell ref="I4:K7"/>
    <mergeCell ref="C13:F13"/>
    <mergeCell ref="C3:F3"/>
    <mergeCell ref="C4:F4"/>
    <mergeCell ref="C5:F5"/>
    <mergeCell ref="C6:F6"/>
    <mergeCell ref="C7:F7"/>
    <mergeCell ref="C8:F8"/>
    <mergeCell ref="C9:F9"/>
    <mergeCell ref="C10:F10"/>
    <mergeCell ref="C11:F11"/>
    <mergeCell ref="C12:F12"/>
    <mergeCell ref="C20:F20"/>
    <mergeCell ref="C24:F24"/>
    <mergeCell ref="C21:F23"/>
    <mergeCell ref="C14:F14"/>
    <mergeCell ref="C15:F15"/>
    <mergeCell ref="C16:F16"/>
    <mergeCell ref="C17:F17"/>
    <mergeCell ref="C18:F18"/>
    <mergeCell ref="C19:F19"/>
    <mergeCell ref="C37:F37"/>
    <mergeCell ref="C38:F38"/>
    <mergeCell ref="E27:F29"/>
    <mergeCell ref="C25:D25"/>
    <mergeCell ref="C26:D26"/>
    <mergeCell ref="C31:D31"/>
    <mergeCell ref="E31:F33"/>
    <mergeCell ref="C36:F36"/>
  </mergeCells>
  <printOptions horizontalCentered="1"/>
  <pageMargins left="0.86614173228346458" right="0.59055118110236227" top="0.39370078740157483" bottom="0.39370078740157483" header="0.31496062992125984" footer="0.31496062992125984"/>
  <pageSetup paperSize="11" orientation="portrait" r:id="rId1"/>
  <drawing r:id="rId2"/>
  <legacyDrawing r:id="rId3"/>
  <picture r:id="rId4"/>
  <controls>
    <mc:AlternateContent xmlns:mc="http://schemas.openxmlformats.org/markup-compatibility/2006">
      <mc:Choice Requires="x14">
        <control shapeId="65537" r:id="rId5" name="CommandButton1">
          <controlPr defaultSize="0" autoLine="0" r:id="rId6">
            <anchor moveWithCells="1">
              <from>
                <xdr:col>8</xdr:col>
                <xdr:colOff>0</xdr:colOff>
                <xdr:row>1</xdr:row>
                <xdr:rowOff>28575</xdr:rowOff>
              </from>
              <to>
                <xdr:col>11</xdr:col>
                <xdr:colOff>714375</xdr:colOff>
                <xdr:row>2</xdr:row>
                <xdr:rowOff>228600</xdr:rowOff>
              </to>
            </anchor>
          </controlPr>
        </control>
      </mc:Choice>
      <mc:Fallback>
        <control shapeId="65537" r:id="rId5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tabColor indexed="43"/>
  </sheetPr>
  <dimension ref="A1:O40"/>
  <sheetViews>
    <sheetView showGridLines="0" showRowColHeaders="0" workbookViewId="0">
      <selection activeCell="I3" sqref="I3:I4"/>
    </sheetView>
  </sheetViews>
  <sheetFormatPr baseColWidth="10" defaultRowHeight="11.25"/>
  <cols>
    <col min="1" max="1" width="11.42578125" style="80"/>
    <col min="2" max="2" width="2.7109375" style="80" customWidth="1"/>
    <col min="3" max="3" width="1.7109375" style="80" customWidth="1"/>
    <col min="4" max="4" width="49.7109375" style="80" customWidth="1"/>
    <col min="5" max="5" width="1.7109375" style="80" customWidth="1"/>
    <col min="6" max="8" width="2.7109375" style="80" customWidth="1"/>
    <col min="9" max="9" width="4.7109375" style="80" customWidth="1"/>
    <col min="10" max="10" width="20.7109375" style="80" customWidth="1"/>
    <col min="11" max="16384" width="11.42578125" style="80"/>
  </cols>
  <sheetData>
    <row r="1" spans="1:15">
      <c r="A1" s="125"/>
      <c r="I1" s="126"/>
    </row>
    <row r="2" spans="1:15">
      <c r="B2" s="82"/>
      <c r="C2" s="82"/>
      <c r="D2" s="82"/>
      <c r="E2" s="82"/>
      <c r="F2" s="82"/>
      <c r="G2" s="82"/>
    </row>
    <row r="3" spans="1:15">
      <c r="B3" s="82"/>
      <c r="C3" s="339" t="str">
        <f>IF(TNL!BE18&lt;&gt;"",CONCATENATE(M3,", ",N3," – ",TEXT(O3,"TT.MM.JJJJ")),"")</f>
        <v/>
      </c>
      <c r="D3" s="339"/>
      <c r="E3" s="339"/>
      <c r="F3" s="339"/>
      <c r="G3" s="82"/>
      <c r="I3" s="335"/>
      <c r="J3" s="337" t="s">
        <v>82</v>
      </c>
      <c r="K3" s="338"/>
      <c r="L3" s="338"/>
      <c r="M3" s="110" t="str">
        <f>IF(I3&lt;&gt;"",IF(ISERROR(VLOOKUP(I3,Data!A2:D21,2,FALSE)),"",VLOOKUP(I3,Data!A2:D21,2,FALSE)),"")</f>
        <v/>
      </c>
      <c r="N3" s="110" t="str">
        <f>IF(I3&lt;&gt;"",IF(ISERROR(VLOOKUP(I3,Data!A2:D21,3,FALSE)),"",VLOOKUP(I3,Data!A2:D21,3,FALSE)),"")</f>
        <v/>
      </c>
      <c r="O3" s="111" t="str">
        <f>IF(I3&lt;&gt;"",IF(ISERROR(VLOOKUP(I3,Data!A2:D21,4,FALSE)),"",VLOOKUP(I3,Data!A2:D21,4,FALSE)),"")</f>
        <v/>
      </c>
    </row>
    <row r="4" spans="1:15">
      <c r="B4" s="82"/>
      <c r="C4" s="340"/>
      <c r="D4" s="340"/>
      <c r="E4" s="340"/>
      <c r="F4" s="340"/>
      <c r="G4" s="82"/>
      <c r="I4" s="336"/>
      <c r="J4" s="337" t="s">
        <v>86</v>
      </c>
      <c r="K4" s="338"/>
      <c r="L4" s="338"/>
      <c r="O4" s="109"/>
    </row>
    <row r="5" spans="1:15" ht="6" customHeight="1">
      <c r="B5" s="82"/>
      <c r="C5" s="82"/>
      <c r="D5" s="82"/>
      <c r="E5" s="82"/>
      <c r="F5" s="82"/>
      <c r="G5" s="82"/>
      <c r="O5" s="109"/>
    </row>
    <row r="6" spans="1:15" ht="12.75" customHeight="1">
      <c r="B6" s="82"/>
      <c r="C6" s="342" t="str">
        <f>IF(C3&lt;&gt;"",CONCATENATE("Folgende Inhalte wurden in der Fortbildung für Sanitätsausbilder mit mindestens ",10," Lerneinheiten (LE) vermittelt:"),"")</f>
        <v/>
      </c>
      <c r="D6" s="342"/>
      <c r="E6" s="342"/>
      <c r="F6" s="342"/>
      <c r="G6" s="82"/>
    </row>
    <row r="7" spans="1:15" ht="12.75" customHeight="1">
      <c r="B7" s="82"/>
      <c r="C7" s="342"/>
      <c r="D7" s="342"/>
      <c r="E7" s="342"/>
      <c r="F7" s="342"/>
      <c r="G7" s="82"/>
    </row>
    <row r="8" spans="1:15" ht="27.95" customHeight="1">
      <c r="A8" s="127">
        <f>IF(Data!A2&lt;&gt;"",1,0)</f>
        <v>0</v>
      </c>
      <c r="B8" s="82"/>
      <c r="C8" s="52"/>
      <c r="D8" s="52"/>
      <c r="E8" s="52"/>
      <c r="F8" s="52"/>
      <c r="G8" s="82"/>
    </row>
    <row r="9" spans="1:15" ht="15" customHeight="1">
      <c r="A9" s="127">
        <f>IF(Data!A3&lt;&gt;"",2,0)</f>
        <v>0</v>
      </c>
      <c r="B9" s="82"/>
      <c r="C9" s="114" t="s">
        <v>33</v>
      </c>
      <c r="D9" s="82"/>
      <c r="E9" s="82"/>
      <c r="F9" s="115" t="s">
        <v>63</v>
      </c>
      <c r="G9" s="82"/>
    </row>
    <row r="10" spans="1:15" ht="14.1" customHeight="1">
      <c r="A10" s="127">
        <f>IF(Data!A4&lt;&gt;"",3,0)</f>
        <v>0</v>
      </c>
      <c r="B10" s="82"/>
      <c r="C10" s="103" t="str">
        <f>IF(F10&lt;&gt;0,"•","")</f>
        <v/>
      </c>
      <c r="D10" s="112"/>
      <c r="E10" s="85"/>
      <c r="F10" s="113"/>
      <c r="G10" s="82"/>
    </row>
    <row r="11" spans="1:15" ht="14.1" customHeight="1">
      <c r="A11" s="127">
        <f>IF(Data!A5&lt;&gt;"",4,0)</f>
        <v>0</v>
      </c>
      <c r="B11" s="82"/>
      <c r="C11" s="103" t="str">
        <f t="shared" ref="C11:C19" si="0">IF(F11&lt;&gt;0,"•","")</f>
        <v/>
      </c>
      <c r="D11" s="86"/>
      <c r="E11" s="85"/>
      <c r="F11" s="113"/>
      <c r="G11" s="82"/>
    </row>
    <row r="12" spans="1:15" ht="14.1" customHeight="1">
      <c r="A12" s="127">
        <f>IF(Data!A6&lt;&gt;"",5,0)</f>
        <v>0</v>
      </c>
      <c r="B12" s="82"/>
      <c r="C12" s="103" t="str">
        <f t="shared" si="0"/>
        <v/>
      </c>
      <c r="D12" s="86"/>
      <c r="E12" s="85"/>
      <c r="F12" s="113"/>
      <c r="G12" s="82"/>
    </row>
    <row r="13" spans="1:15" ht="14.1" customHeight="1">
      <c r="A13" s="127">
        <f>IF(Data!A7&lt;&gt;"",6,0)</f>
        <v>0</v>
      </c>
      <c r="B13" s="82"/>
      <c r="C13" s="103" t="str">
        <f t="shared" si="0"/>
        <v/>
      </c>
      <c r="D13" s="86"/>
      <c r="E13" s="85"/>
      <c r="F13" s="113"/>
      <c r="G13" s="82"/>
    </row>
    <row r="14" spans="1:15" ht="14.1" customHeight="1">
      <c r="A14" s="127">
        <f>IF(Data!A8&lt;&gt;"",7,0)</f>
        <v>0</v>
      </c>
      <c r="B14" s="82"/>
      <c r="C14" s="103" t="str">
        <f t="shared" si="0"/>
        <v/>
      </c>
      <c r="D14" s="86"/>
      <c r="E14" s="85"/>
      <c r="F14" s="113"/>
      <c r="G14" s="82"/>
    </row>
    <row r="15" spans="1:15" ht="14.1" customHeight="1">
      <c r="A15" s="127">
        <f>IF(Data!A9&lt;&gt;"",8,0)</f>
        <v>0</v>
      </c>
      <c r="B15" s="82"/>
      <c r="C15" s="103" t="str">
        <f t="shared" si="0"/>
        <v/>
      </c>
      <c r="D15" s="86"/>
      <c r="E15" s="85"/>
      <c r="F15" s="113"/>
      <c r="G15" s="82"/>
    </row>
    <row r="16" spans="1:15" ht="14.1" customHeight="1">
      <c r="A16" s="127">
        <f>IF(Data!A10&lt;&gt;"",9,0)</f>
        <v>0</v>
      </c>
      <c r="B16" s="82"/>
      <c r="C16" s="103" t="str">
        <f t="shared" si="0"/>
        <v/>
      </c>
      <c r="D16" s="86"/>
      <c r="E16" s="85"/>
      <c r="F16" s="113"/>
      <c r="G16" s="82"/>
    </row>
    <row r="17" spans="1:7" ht="14.1" customHeight="1">
      <c r="A17" s="127">
        <f>IF(Data!A11&lt;&gt;"",10,0)</f>
        <v>0</v>
      </c>
      <c r="B17" s="82"/>
      <c r="C17" s="103" t="str">
        <f t="shared" si="0"/>
        <v/>
      </c>
      <c r="D17" s="86"/>
      <c r="E17" s="85"/>
      <c r="F17" s="113"/>
      <c r="G17" s="82"/>
    </row>
    <row r="18" spans="1:7" ht="14.1" customHeight="1">
      <c r="A18" s="127">
        <f>IF(Data!A12&lt;&gt;"",11,0)</f>
        <v>0</v>
      </c>
      <c r="B18" s="82"/>
      <c r="C18" s="103" t="str">
        <f t="shared" si="0"/>
        <v/>
      </c>
      <c r="D18" s="86"/>
      <c r="E18" s="85"/>
      <c r="F18" s="113"/>
      <c r="G18" s="82"/>
    </row>
    <row r="19" spans="1:7" ht="14.1" customHeight="1">
      <c r="A19" s="127">
        <f>IF(Data!A13&lt;&gt;"",12,0)</f>
        <v>0</v>
      </c>
      <c r="B19" s="82"/>
      <c r="C19" s="103" t="str">
        <f t="shared" si="0"/>
        <v/>
      </c>
      <c r="D19" s="86"/>
      <c r="E19" s="85"/>
      <c r="F19" s="113"/>
      <c r="G19" s="82"/>
    </row>
    <row r="20" spans="1:7" ht="14.1" customHeight="1" thickBot="1">
      <c r="A20" s="127">
        <f>IF(Data!A14&lt;&gt;"",13,0)</f>
        <v>0</v>
      </c>
      <c r="B20" s="82"/>
      <c r="C20" s="103"/>
      <c r="D20" s="116" t="str">
        <f>IF(C3&lt;&gt;"","Pädagogische Inhalte gesamt:","")</f>
        <v/>
      </c>
      <c r="E20" s="85"/>
      <c r="F20" s="118" t="str">
        <f>IF(SUM(F10:F19),SUM(F10:F19),"")</f>
        <v/>
      </c>
      <c r="G20" s="82"/>
    </row>
    <row r="21" spans="1:7" ht="27.95" customHeight="1" thickTop="1">
      <c r="A21" s="127">
        <f>IF(Data!A15&lt;&gt;"",14,0)</f>
        <v>0</v>
      </c>
      <c r="B21" s="82"/>
      <c r="C21" s="52"/>
      <c r="D21" s="120"/>
      <c r="E21" s="52"/>
      <c r="F21" s="52"/>
      <c r="G21" s="82"/>
    </row>
    <row r="22" spans="1:7" ht="15" customHeight="1">
      <c r="A22" s="127">
        <f>IF(Data!A16&lt;&gt;"",15,0)</f>
        <v>0</v>
      </c>
      <c r="B22" s="82"/>
      <c r="C22" s="114" t="s">
        <v>34</v>
      </c>
      <c r="D22" s="83"/>
      <c r="E22" s="82"/>
      <c r="F22" s="115" t="s">
        <v>63</v>
      </c>
      <c r="G22" s="82"/>
    </row>
    <row r="23" spans="1:7" ht="14.1" customHeight="1">
      <c r="A23" s="127">
        <f>IF(Data!A17&lt;&gt;"",16,0)</f>
        <v>0</v>
      </c>
      <c r="B23" s="82"/>
      <c r="C23" s="103" t="str">
        <f t="shared" ref="C23:C32" si="1">IF(F23&lt;&gt;0,"•","")</f>
        <v/>
      </c>
      <c r="D23" s="112"/>
      <c r="E23" s="85"/>
      <c r="F23" s="113"/>
      <c r="G23" s="82"/>
    </row>
    <row r="24" spans="1:7" ht="14.1" customHeight="1">
      <c r="A24" s="127">
        <f>IF(Data!A18&lt;&gt;"",17,0)</f>
        <v>0</v>
      </c>
      <c r="B24" s="82"/>
      <c r="C24" s="103" t="str">
        <f t="shared" si="1"/>
        <v/>
      </c>
      <c r="D24" s="112"/>
      <c r="E24" s="85"/>
      <c r="F24" s="113"/>
      <c r="G24" s="82"/>
    </row>
    <row r="25" spans="1:7" ht="14.1" customHeight="1">
      <c r="A25" s="127">
        <f>IF(Data!A19&lt;&gt;"",18,0)</f>
        <v>0</v>
      </c>
      <c r="B25" s="82"/>
      <c r="C25" s="103" t="str">
        <f t="shared" si="1"/>
        <v/>
      </c>
      <c r="D25" s="112"/>
      <c r="E25" s="85"/>
      <c r="F25" s="113"/>
      <c r="G25" s="82"/>
    </row>
    <row r="26" spans="1:7" ht="14.1" customHeight="1">
      <c r="A26" s="127">
        <f>IF(Data!A20&lt;&gt;"",19,0)</f>
        <v>0</v>
      </c>
      <c r="B26" s="82"/>
      <c r="C26" s="103" t="str">
        <f t="shared" si="1"/>
        <v/>
      </c>
      <c r="D26" s="112"/>
      <c r="E26" s="85"/>
      <c r="F26" s="113"/>
      <c r="G26" s="82"/>
    </row>
    <row r="27" spans="1:7" ht="14.1" customHeight="1">
      <c r="A27" s="127">
        <f>IF(Data!A21&lt;&gt;"",20,0)</f>
        <v>0</v>
      </c>
      <c r="B27" s="82"/>
      <c r="C27" s="103" t="str">
        <f t="shared" si="1"/>
        <v/>
      </c>
      <c r="D27" s="112"/>
      <c r="E27" s="85"/>
      <c r="F27" s="113"/>
      <c r="G27" s="82"/>
    </row>
    <row r="28" spans="1:7" ht="14.1" customHeight="1">
      <c r="B28" s="82"/>
      <c r="C28" s="103" t="str">
        <f t="shared" si="1"/>
        <v/>
      </c>
      <c r="D28" s="112"/>
      <c r="E28" s="85"/>
      <c r="F28" s="113"/>
      <c r="G28" s="82"/>
    </row>
    <row r="29" spans="1:7" ht="14.1" customHeight="1">
      <c r="B29" s="82"/>
      <c r="C29" s="103" t="str">
        <f t="shared" si="1"/>
        <v/>
      </c>
      <c r="D29" s="112"/>
      <c r="E29" s="85"/>
      <c r="F29" s="113"/>
      <c r="G29" s="82"/>
    </row>
    <row r="30" spans="1:7" ht="14.1" customHeight="1">
      <c r="B30" s="82"/>
      <c r="C30" s="103" t="str">
        <f t="shared" si="1"/>
        <v/>
      </c>
      <c r="D30" s="112"/>
      <c r="E30" s="85"/>
      <c r="F30" s="113"/>
      <c r="G30" s="82"/>
    </row>
    <row r="31" spans="1:7" ht="14.1" customHeight="1">
      <c r="B31" s="82"/>
      <c r="C31" s="103" t="str">
        <f t="shared" si="1"/>
        <v/>
      </c>
      <c r="D31" s="112"/>
      <c r="E31" s="85"/>
      <c r="F31" s="113"/>
      <c r="G31" s="82"/>
    </row>
    <row r="32" spans="1:7" ht="14.1" customHeight="1">
      <c r="B32" s="82"/>
      <c r="C32" s="103" t="str">
        <f t="shared" si="1"/>
        <v/>
      </c>
      <c r="D32" s="112"/>
      <c r="E32" s="85"/>
      <c r="F32" s="113"/>
      <c r="G32" s="82"/>
    </row>
    <row r="33" spans="2:10" ht="14.1" customHeight="1" thickBot="1">
      <c r="B33" s="82"/>
      <c r="C33" s="82"/>
      <c r="D33" s="117" t="str">
        <f>IF(C3&lt;&gt;"","Fachliche medizinische Inhalte gesamt:","")</f>
        <v/>
      </c>
      <c r="E33" s="82"/>
      <c r="F33" s="119" t="str">
        <f>IF(SUM(F23:F32),SUM(F23:F32),"")</f>
        <v/>
      </c>
      <c r="G33" s="82"/>
    </row>
    <row r="34" spans="2:10" ht="30" customHeight="1" thickTop="1">
      <c r="B34" s="82"/>
      <c r="C34" s="82"/>
      <c r="D34" s="83"/>
      <c r="E34" s="82"/>
      <c r="F34" s="82"/>
      <c r="G34" s="82"/>
    </row>
    <row r="35" spans="2:10" ht="15" customHeight="1">
      <c r="B35" s="82"/>
      <c r="C35" s="341" t="str">
        <f>IF(C3&lt;&gt;"",CONCATENATE("Insgesamt sind ",I35," Lerneinheiten (1 LE = 45 Min.) anzurechnenden."),"")</f>
        <v/>
      </c>
      <c r="D35" s="341"/>
      <c r="E35" s="341"/>
      <c r="F35" s="341"/>
      <c r="G35" s="82"/>
      <c r="I35" s="122" t="str">
        <f>IF(SUM(F20,F33),SUM(F20,F33),"")</f>
        <v/>
      </c>
    </row>
    <row r="36" spans="2:10" ht="9.9499999999999993" customHeight="1">
      <c r="B36" s="82"/>
      <c r="C36" s="82"/>
      <c r="D36" s="83"/>
      <c r="E36" s="82"/>
      <c r="F36" s="82"/>
      <c r="G36" s="82"/>
    </row>
    <row r="37" spans="2:10" ht="11.25" customHeight="1">
      <c r="B37" s="82"/>
      <c r="C37" s="343" t="str">
        <f>IF(I37&lt;&gt;"",CONCATENATE("Kennziffer der ermächtigen Ausbildungsstelle gemäß DGUV Vorschrift 304-002: ",TNL!CX13),"Die Inhalte dieser Fortbildung wurden ausschließlich von pädagogisch und fachlich geeigneten Lehrkräften erteilt.")</f>
        <v>Die Inhalte dieser Fortbildung wurden ausschließlich von pädagogisch und fachlich geeigneten Lehrkräften erteilt.</v>
      </c>
      <c r="D37" s="343"/>
      <c r="E37" s="343"/>
      <c r="F37" s="343"/>
      <c r="G37" s="82"/>
      <c r="I37" s="344"/>
      <c r="J37" s="334" t="s">
        <v>70</v>
      </c>
    </row>
    <row r="38" spans="2:10">
      <c r="B38" s="82"/>
      <c r="C38" s="343"/>
      <c r="D38" s="343"/>
      <c r="E38" s="343"/>
      <c r="F38" s="343"/>
      <c r="G38" s="82"/>
      <c r="I38" s="344"/>
      <c r="J38" s="334"/>
    </row>
    <row r="39" spans="2:10">
      <c r="B39" s="82"/>
      <c r="C39" s="84"/>
      <c r="D39" s="84"/>
      <c r="E39" s="84"/>
      <c r="F39" s="84"/>
      <c r="G39" s="82"/>
    </row>
    <row r="40" spans="2:10">
      <c r="C40" s="81"/>
    </row>
  </sheetData>
  <sheetProtection password="C703" sheet="1" objects="1" scenarios="1" selectLockedCells="1"/>
  <mergeCells count="9">
    <mergeCell ref="J37:J38"/>
    <mergeCell ref="I3:I4"/>
    <mergeCell ref="J3:L3"/>
    <mergeCell ref="J4:L4"/>
    <mergeCell ref="C3:F4"/>
    <mergeCell ref="C35:F35"/>
    <mergeCell ref="C6:F7"/>
    <mergeCell ref="C37:F38"/>
    <mergeCell ref="I37:I38"/>
  </mergeCells>
  <conditionalFormatting sqref="C9">
    <cfRule type="expression" dxfId="4" priority="4">
      <formula>$C$3=""</formula>
    </cfRule>
  </conditionalFormatting>
  <conditionalFormatting sqref="C22">
    <cfRule type="expression" dxfId="3" priority="3">
      <formula>$C$3=""</formula>
    </cfRule>
  </conditionalFormatting>
  <conditionalFormatting sqref="F9">
    <cfRule type="expression" dxfId="2" priority="2">
      <formula>$C$3=""</formula>
    </cfRule>
  </conditionalFormatting>
  <conditionalFormatting sqref="F22">
    <cfRule type="expression" dxfId="1" priority="1">
      <formula>$C$3=""</formula>
    </cfRule>
  </conditionalFormatting>
  <pageMargins left="0.59055118110236227" right="0.86614173228346458" top="0.59055118110236227" bottom="0.59055118110236227" header="0.31496062992125984" footer="0.31496062992125984"/>
  <pageSetup paperSize="11" orientation="portrait" r:id="rId1"/>
  <drawing r:id="rId2"/>
  <legacyDrawing r:id="rId3"/>
  <picture r:id="rId4"/>
  <controls>
    <mc:AlternateContent xmlns:mc="http://schemas.openxmlformats.org/markup-compatibility/2006">
      <mc:Choice Requires="x14">
        <control shapeId="68655" r:id="rId5" name="CommandButton1">
          <controlPr defaultSize="0" autoLine="0" autoPict="0" r:id="rId6">
            <anchor moveWithCells="1">
              <from>
                <xdr:col>11</xdr:col>
                <xdr:colOff>9525</xdr:colOff>
                <xdr:row>1</xdr:row>
                <xdr:rowOff>85725</xdr:rowOff>
              </from>
              <to>
                <xdr:col>13</xdr:col>
                <xdr:colOff>95250</xdr:colOff>
                <xdr:row>3</xdr:row>
                <xdr:rowOff>123825</xdr:rowOff>
              </to>
            </anchor>
          </controlPr>
        </control>
      </mc:Choice>
      <mc:Fallback>
        <control shapeId="68655" r:id="rId5" name="Command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tabColor indexed="43"/>
  </sheetPr>
  <dimension ref="B2:O40"/>
  <sheetViews>
    <sheetView showGridLines="0" showRowColHeaders="0" workbookViewId="0">
      <selection activeCell="I3" sqref="I3:I4"/>
    </sheetView>
  </sheetViews>
  <sheetFormatPr baseColWidth="10" defaultRowHeight="11.25"/>
  <cols>
    <col min="1" max="1" width="11.42578125" style="80"/>
    <col min="2" max="2" width="2.7109375" style="80" customWidth="1"/>
    <col min="3" max="3" width="1.7109375" style="80" customWidth="1"/>
    <col min="4" max="4" width="49.7109375" style="80" customWidth="1"/>
    <col min="5" max="5" width="1.7109375" style="80" customWidth="1"/>
    <col min="6" max="8" width="2.7109375" style="80" customWidth="1"/>
    <col min="9" max="9" width="4.7109375" style="80" customWidth="1"/>
    <col min="10" max="10" width="20.7109375" style="80" customWidth="1"/>
    <col min="11" max="16384" width="11.42578125" style="80"/>
  </cols>
  <sheetData>
    <row r="2" spans="2:15">
      <c r="B2" s="82"/>
      <c r="C2" s="82"/>
      <c r="D2" s="82"/>
      <c r="E2" s="82"/>
      <c r="F2" s="82"/>
      <c r="G2" s="82"/>
    </row>
    <row r="3" spans="2:15">
      <c r="B3" s="82"/>
      <c r="C3" s="339" t="str">
        <f>IF(TNL!CF18&lt;&gt;"",CONCATENATE(M3,", ",N3," – ",TEXT(O3,"TT.MM.JJJJ")),"")</f>
        <v/>
      </c>
      <c r="D3" s="339"/>
      <c r="E3" s="339"/>
      <c r="F3" s="339"/>
      <c r="G3" s="82"/>
      <c r="I3" s="335">
        <v>3</v>
      </c>
      <c r="J3" s="104" t="s">
        <v>82</v>
      </c>
      <c r="M3" s="110" t="str">
        <f>IF(I3&lt;&gt;"",IF(ISERROR(VLOOKUP(I3,Data!A2:D21,2,FALSE)),"",VLOOKUP(I3,Data!A2:D21,2,FALSE)),"")</f>
        <v/>
      </c>
      <c r="N3" s="110" t="str">
        <f>IF(I3&lt;&gt;"",IF(ISERROR(VLOOKUP(I3,Data!A2:D21,3,FALSE)),"",VLOOKUP(I3,Data!A2:D21,3,FALSE)),"")</f>
        <v/>
      </c>
      <c r="O3" s="111" t="str">
        <f>IF(I3&lt;&gt;"",IF(ISERROR(VLOOKUP(I3,Data!A2:D21,4,FALSE)),"",VLOOKUP(I3,Data!A2:D21,4,FALSE)),"")</f>
        <v/>
      </c>
    </row>
    <row r="4" spans="2:15">
      <c r="B4" s="82"/>
      <c r="C4" s="340"/>
      <c r="D4" s="340"/>
      <c r="E4" s="340"/>
      <c r="F4" s="340"/>
      <c r="G4" s="82"/>
      <c r="I4" s="336"/>
      <c r="J4" s="104" t="s">
        <v>86</v>
      </c>
    </row>
    <row r="5" spans="2:15" ht="6" customHeight="1">
      <c r="B5" s="82"/>
      <c r="C5" s="82"/>
      <c r="D5" s="82"/>
      <c r="E5" s="82"/>
      <c r="F5" s="82"/>
      <c r="G5" s="82"/>
    </row>
    <row r="6" spans="2:15" ht="12.75" customHeight="1">
      <c r="B6" s="82"/>
      <c r="C6" s="342" t="str">
        <f>IF(C3&lt;&gt;"",CONCATENATE("Folgende Fortbildungsinhalte wurden in diesem Fortbildungsteil für Erste Hilfe-Ausbilder mit ",I35," Lerneinheiten (LE) vermittelt:"),"")</f>
        <v/>
      </c>
      <c r="D6" s="342"/>
      <c r="E6" s="342"/>
      <c r="F6" s="342"/>
      <c r="G6" s="82"/>
    </row>
    <row r="7" spans="2:15" ht="12.75" customHeight="1">
      <c r="B7" s="82"/>
      <c r="C7" s="342"/>
      <c r="D7" s="342"/>
      <c r="E7" s="342"/>
      <c r="F7" s="342"/>
      <c r="G7" s="82"/>
    </row>
    <row r="8" spans="2:15" ht="27.95" customHeight="1">
      <c r="B8" s="82"/>
      <c r="C8" s="82"/>
      <c r="D8" s="82"/>
      <c r="E8" s="82"/>
      <c r="F8" s="82"/>
      <c r="G8" s="82"/>
    </row>
    <row r="9" spans="2:15" ht="15" customHeight="1">
      <c r="B9" s="82"/>
      <c r="C9" s="114" t="s">
        <v>33</v>
      </c>
      <c r="D9" s="82"/>
      <c r="E9" s="82"/>
      <c r="F9" s="115" t="s">
        <v>63</v>
      </c>
      <c r="G9" s="82"/>
    </row>
    <row r="10" spans="2:15" ht="14.1" customHeight="1">
      <c r="B10" s="82"/>
      <c r="C10" s="103" t="str">
        <f>IF(F10&lt;&gt;0,"•","")</f>
        <v>•</v>
      </c>
      <c r="D10" s="112"/>
      <c r="E10" s="85"/>
      <c r="F10" s="113">
        <v>1</v>
      </c>
      <c r="G10" s="82"/>
    </row>
    <row r="11" spans="2:15" ht="14.1" customHeight="1">
      <c r="B11" s="82"/>
      <c r="C11" s="103" t="str">
        <f t="shared" ref="C11:C19" si="0">IF(F11&lt;&gt;0,"•","")</f>
        <v>•</v>
      </c>
      <c r="D11" s="112"/>
      <c r="E11" s="85"/>
      <c r="F11" s="113">
        <v>2</v>
      </c>
      <c r="G11" s="82"/>
    </row>
    <row r="12" spans="2:15" ht="14.1" customHeight="1">
      <c r="B12" s="82"/>
      <c r="C12" s="103" t="str">
        <f t="shared" si="0"/>
        <v>•</v>
      </c>
      <c r="D12" s="112"/>
      <c r="E12" s="85"/>
      <c r="F12" s="113">
        <v>1</v>
      </c>
      <c r="G12" s="82"/>
    </row>
    <row r="13" spans="2:15" ht="14.1" customHeight="1">
      <c r="B13" s="82"/>
      <c r="C13" s="103" t="str">
        <f t="shared" si="0"/>
        <v/>
      </c>
      <c r="D13" s="112"/>
      <c r="E13" s="85"/>
      <c r="F13" s="113"/>
      <c r="G13" s="82"/>
    </row>
    <row r="14" spans="2:15" ht="14.1" customHeight="1">
      <c r="B14" s="82"/>
      <c r="C14" s="103" t="str">
        <f t="shared" si="0"/>
        <v/>
      </c>
      <c r="D14" s="112"/>
      <c r="E14" s="85"/>
      <c r="F14" s="113"/>
      <c r="G14" s="82"/>
    </row>
    <row r="15" spans="2:15" ht="14.1" customHeight="1">
      <c r="B15" s="82"/>
      <c r="C15" s="103" t="str">
        <f t="shared" si="0"/>
        <v/>
      </c>
      <c r="D15" s="112"/>
      <c r="E15" s="85"/>
      <c r="F15" s="113"/>
      <c r="G15" s="82"/>
    </row>
    <row r="16" spans="2:15" ht="14.1" customHeight="1">
      <c r="B16" s="82"/>
      <c r="C16" s="103" t="str">
        <f t="shared" si="0"/>
        <v/>
      </c>
      <c r="D16" s="112"/>
      <c r="E16" s="85"/>
      <c r="F16" s="113"/>
      <c r="G16" s="82"/>
    </row>
    <row r="17" spans="2:7" ht="14.1" customHeight="1">
      <c r="B17" s="82"/>
      <c r="C17" s="103" t="str">
        <f t="shared" si="0"/>
        <v/>
      </c>
      <c r="D17" s="112"/>
      <c r="E17" s="85"/>
      <c r="F17" s="113"/>
      <c r="G17" s="82"/>
    </row>
    <row r="18" spans="2:7" ht="14.1" customHeight="1">
      <c r="B18" s="82"/>
      <c r="C18" s="103" t="str">
        <f t="shared" si="0"/>
        <v/>
      </c>
      <c r="D18" s="112"/>
      <c r="E18" s="85"/>
      <c r="F18" s="113"/>
      <c r="G18" s="82"/>
    </row>
    <row r="19" spans="2:7" ht="14.1" customHeight="1">
      <c r="B19" s="82"/>
      <c r="C19" s="103" t="str">
        <f t="shared" si="0"/>
        <v/>
      </c>
      <c r="D19" s="112"/>
      <c r="E19" s="85"/>
      <c r="F19" s="113"/>
      <c r="G19" s="82"/>
    </row>
    <row r="20" spans="2:7" ht="14.1" customHeight="1" thickBot="1">
      <c r="B20" s="82"/>
      <c r="C20" s="82"/>
      <c r="D20" s="116" t="str">
        <f>IF(C3&lt;&gt;"","Pädagogische Inhalte gesamt:","")</f>
        <v/>
      </c>
      <c r="E20" s="85"/>
      <c r="F20" s="118">
        <f>IF(SUM(F10:F19),SUM(F10:F19),"")</f>
        <v>4</v>
      </c>
      <c r="G20" s="82"/>
    </row>
    <row r="21" spans="2:7" ht="27.95" customHeight="1" thickTop="1">
      <c r="B21" s="82"/>
      <c r="C21" s="82"/>
      <c r="D21" s="83"/>
      <c r="E21" s="82"/>
      <c r="F21" s="82"/>
      <c r="G21" s="82"/>
    </row>
    <row r="22" spans="2:7" ht="15" customHeight="1">
      <c r="B22" s="82"/>
      <c r="C22" s="114" t="s">
        <v>34</v>
      </c>
      <c r="D22" s="83"/>
      <c r="E22" s="82"/>
      <c r="F22" s="115" t="s">
        <v>63</v>
      </c>
      <c r="G22" s="82"/>
    </row>
    <row r="23" spans="2:7" ht="14.1" customHeight="1">
      <c r="B23" s="82"/>
      <c r="C23" s="103" t="str">
        <f t="shared" ref="C23:C32" si="1">IF(F23&lt;&gt;0,"•","")</f>
        <v>•</v>
      </c>
      <c r="D23" s="112"/>
      <c r="E23" s="85"/>
      <c r="F23" s="113">
        <v>1</v>
      </c>
      <c r="G23" s="82"/>
    </row>
    <row r="24" spans="2:7" ht="14.1" customHeight="1">
      <c r="B24" s="82"/>
      <c r="C24" s="103" t="str">
        <f t="shared" si="1"/>
        <v>•</v>
      </c>
      <c r="D24" s="112"/>
      <c r="E24" s="85"/>
      <c r="F24" s="113">
        <v>2</v>
      </c>
      <c r="G24" s="82"/>
    </row>
    <row r="25" spans="2:7" ht="14.1" customHeight="1">
      <c r="B25" s="82"/>
      <c r="C25" s="103" t="str">
        <f t="shared" si="1"/>
        <v>•</v>
      </c>
      <c r="D25" s="112"/>
      <c r="E25" s="85"/>
      <c r="F25" s="113">
        <v>1</v>
      </c>
      <c r="G25" s="82"/>
    </row>
    <row r="26" spans="2:7" ht="14.1" customHeight="1">
      <c r="B26" s="82"/>
      <c r="C26" s="103" t="str">
        <f t="shared" si="1"/>
        <v/>
      </c>
      <c r="D26" s="112"/>
      <c r="E26" s="85"/>
      <c r="F26" s="113"/>
      <c r="G26" s="82"/>
    </row>
    <row r="27" spans="2:7" ht="14.1" customHeight="1">
      <c r="B27" s="82"/>
      <c r="C27" s="103" t="str">
        <f t="shared" si="1"/>
        <v/>
      </c>
      <c r="D27" s="112"/>
      <c r="E27" s="85"/>
      <c r="F27" s="113"/>
      <c r="G27" s="82"/>
    </row>
    <row r="28" spans="2:7" ht="14.1" customHeight="1">
      <c r="B28" s="82"/>
      <c r="C28" s="103" t="str">
        <f t="shared" si="1"/>
        <v/>
      </c>
      <c r="D28" s="112"/>
      <c r="E28" s="85"/>
      <c r="F28" s="113"/>
      <c r="G28" s="82"/>
    </row>
    <row r="29" spans="2:7" ht="14.1" customHeight="1">
      <c r="B29" s="82"/>
      <c r="C29" s="103" t="str">
        <f t="shared" si="1"/>
        <v/>
      </c>
      <c r="D29" s="112"/>
      <c r="E29" s="85"/>
      <c r="F29" s="113"/>
      <c r="G29" s="82"/>
    </row>
    <row r="30" spans="2:7" ht="14.1" customHeight="1">
      <c r="B30" s="82"/>
      <c r="C30" s="103" t="str">
        <f t="shared" si="1"/>
        <v/>
      </c>
      <c r="D30" s="112"/>
      <c r="E30" s="85"/>
      <c r="F30" s="113"/>
      <c r="G30" s="82"/>
    </row>
    <row r="31" spans="2:7" ht="14.1" customHeight="1">
      <c r="B31" s="82"/>
      <c r="C31" s="103" t="str">
        <f t="shared" si="1"/>
        <v/>
      </c>
      <c r="D31" s="112"/>
      <c r="E31" s="85"/>
      <c r="F31" s="113"/>
      <c r="G31" s="82"/>
    </row>
    <row r="32" spans="2:7" ht="14.1" customHeight="1">
      <c r="B32" s="82"/>
      <c r="C32" s="103" t="str">
        <f t="shared" si="1"/>
        <v/>
      </c>
      <c r="D32" s="112"/>
      <c r="E32" s="85"/>
      <c r="F32" s="113"/>
      <c r="G32" s="82"/>
    </row>
    <row r="33" spans="2:10" ht="14.1" customHeight="1" thickBot="1">
      <c r="B33" s="82"/>
      <c r="C33" s="82"/>
      <c r="D33" s="117" t="str">
        <f>IF(C3&lt;&gt;"","Fachliche medizinische Inhalte gesamt:","")</f>
        <v/>
      </c>
      <c r="E33" s="82"/>
      <c r="F33" s="118">
        <f>IF(SUM(F23:F32),SUM(F23:F32),"")</f>
        <v>4</v>
      </c>
      <c r="G33" s="82"/>
    </row>
    <row r="34" spans="2:10" ht="30" customHeight="1" thickTop="1">
      <c r="B34" s="82"/>
      <c r="C34" s="82"/>
      <c r="D34" s="83"/>
      <c r="E34" s="82"/>
      <c r="F34" s="82"/>
      <c r="G34" s="82"/>
    </row>
    <row r="35" spans="2:10" ht="15" customHeight="1">
      <c r="B35" s="82"/>
      <c r="C35" s="341" t="str">
        <f>IF(C3&lt;&gt;"",CONCATENATE("Insgesamt sind ",I35," Lerneinheiten (1 LE = 45 Min.) anzurechnenden."),"")</f>
        <v/>
      </c>
      <c r="D35" s="341"/>
      <c r="E35" s="341"/>
      <c r="F35" s="341"/>
      <c r="G35" s="82"/>
      <c r="I35" s="121">
        <f>IF(SUM(F20,F33),SUM(F20,F33),"")</f>
        <v>8</v>
      </c>
    </row>
    <row r="36" spans="2:10" ht="9.9499999999999993" customHeight="1">
      <c r="B36" s="82"/>
      <c r="C36" s="82"/>
      <c r="D36" s="83"/>
      <c r="E36" s="82"/>
      <c r="F36" s="82"/>
      <c r="G36" s="82"/>
    </row>
    <row r="37" spans="2:10" ht="11.25" customHeight="1">
      <c r="B37" s="82"/>
      <c r="C37" s="342" t="str">
        <f>IF(I37&lt;&gt;"",CONCATENATE("Dieser Fortbildungsteil wurde bei der Qualitätssicherungsstelle Erste Hilfe (QSEH) unter der Nummer ",TNL!AN13," registriert."),"Dieser Fortbildungsteil wurde bei der Qualitätssicherungsstelle Erste Hilfe (QSEH) nicht registriert.")</f>
        <v>Dieser Fortbildungsteil wurde bei der Qualitätssicherungsstelle Erste Hilfe (QSEH) unter der Nummer  registriert.</v>
      </c>
      <c r="D37" s="342"/>
      <c r="E37" s="342"/>
      <c r="F37" s="342"/>
      <c r="G37" s="82"/>
      <c r="I37" s="335" t="s">
        <v>81</v>
      </c>
      <c r="J37" s="345" t="s">
        <v>70</v>
      </c>
    </row>
    <row r="38" spans="2:10">
      <c r="B38" s="82"/>
      <c r="C38" s="342"/>
      <c r="D38" s="342"/>
      <c r="E38" s="342"/>
      <c r="F38" s="342"/>
      <c r="G38" s="82"/>
      <c r="I38" s="336"/>
      <c r="J38" s="345"/>
    </row>
    <row r="39" spans="2:10">
      <c r="B39" s="82"/>
      <c r="C39" s="84"/>
      <c r="D39" s="84"/>
      <c r="E39" s="84"/>
      <c r="F39" s="84"/>
      <c r="G39" s="82"/>
    </row>
    <row r="40" spans="2:10">
      <c r="C40" s="81"/>
    </row>
  </sheetData>
  <sheetProtection password="C703" sheet="1" objects="1" scenarios="1" selectLockedCells="1"/>
  <mergeCells count="7">
    <mergeCell ref="C6:F7"/>
    <mergeCell ref="C37:F38"/>
    <mergeCell ref="I37:I38"/>
    <mergeCell ref="J37:J38"/>
    <mergeCell ref="C3:F4"/>
    <mergeCell ref="I3:I4"/>
    <mergeCell ref="C35:F35"/>
  </mergeCells>
  <conditionalFormatting sqref="C9 C22 F9 F22">
    <cfRule type="expression" dxfId="0" priority="1">
      <formula>$C$3=""</formula>
    </cfRule>
  </conditionalFormatting>
  <pageMargins left="0.59055118110236227" right="0.86614173228346458" top="0.59055118110236227" bottom="0.59055118110236227" header="0.31496062992125984" footer="0.31496062992125984"/>
  <pageSetup paperSize="167" orientation="portrait" r:id="rId1"/>
  <drawing r:id="rId2"/>
  <legacyDrawing r:id="rId3"/>
  <picture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9" tint="-0.249977111117893"/>
  </sheetPr>
  <dimension ref="A1:S21"/>
  <sheetViews>
    <sheetView workbookViewId="0">
      <selection activeCell="G7" sqref="G7"/>
    </sheetView>
  </sheetViews>
  <sheetFormatPr baseColWidth="10" defaultRowHeight="12.75"/>
  <cols>
    <col min="1" max="1" width="6.7109375" style="31" customWidth="1"/>
    <col min="2" max="3" width="20.7109375" style="30" customWidth="1"/>
    <col min="4" max="4" width="12.7109375" style="32" customWidth="1"/>
    <col min="5" max="5" width="24.7109375" style="31" customWidth="1"/>
    <col min="6" max="6" width="11.42578125" style="29"/>
    <col min="7" max="8" width="6.7109375" style="29" customWidth="1"/>
    <col min="9" max="18" width="20.7109375" style="29" customWidth="1"/>
    <col min="19" max="16384" width="11.42578125" style="29"/>
  </cols>
  <sheetData>
    <row r="1" spans="1:19" ht="20.100000000000001" customHeight="1">
      <c r="A1" s="33" t="s">
        <v>24</v>
      </c>
      <c r="B1" s="34" t="s">
        <v>8</v>
      </c>
      <c r="C1" s="34" t="s">
        <v>9</v>
      </c>
      <c r="D1" s="35" t="s">
        <v>64</v>
      </c>
      <c r="E1" s="33" t="s">
        <v>65</v>
      </c>
      <c r="G1" s="63">
        <v>0</v>
      </c>
      <c r="H1" s="63">
        <v>1</v>
      </c>
      <c r="I1" s="63">
        <v>2</v>
      </c>
      <c r="J1" s="63">
        <v>3</v>
      </c>
      <c r="K1" s="63">
        <v>4</v>
      </c>
      <c r="L1" s="63">
        <v>5</v>
      </c>
      <c r="M1" s="63">
        <v>6</v>
      </c>
      <c r="N1" s="63">
        <v>7</v>
      </c>
      <c r="O1" s="63">
        <v>8</v>
      </c>
      <c r="P1" s="63">
        <v>9</v>
      </c>
      <c r="Q1" s="63">
        <v>10</v>
      </c>
      <c r="R1" s="63">
        <v>11</v>
      </c>
    </row>
    <row r="2" spans="1:19" ht="20.100000000000001" customHeight="1">
      <c r="A2" s="99" t="str">
        <f>IF(B2&lt;&gt;"",1,"")</f>
        <v/>
      </c>
      <c r="B2" s="100" t="str">
        <f>IF(TNL!I23&lt;&gt;0,TNL!I23,"")</f>
        <v/>
      </c>
      <c r="C2" s="100" t="str">
        <f>IF(A2&lt;&gt;"",TNL!AK23,"")</f>
        <v/>
      </c>
      <c r="D2" s="101" t="str">
        <f>IF(A2&lt;&gt;"",TNL!BM23,"")</f>
        <v/>
      </c>
      <c r="E2" s="102" t="str">
        <f>IF(A2&lt;&gt;"",TNL!CA23,"")</f>
        <v/>
      </c>
      <c r="G2" s="64">
        <v>1</v>
      </c>
      <c r="H2" s="64">
        <f>IF(TNL!DI4&lt;&gt;0,1,0)</f>
        <v>0</v>
      </c>
      <c r="I2" s="65"/>
      <c r="J2" s="66"/>
      <c r="K2" s="66"/>
      <c r="L2" s="67"/>
      <c r="M2" s="68"/>
      <c r="N2" s="68"/>
      <c r="O2" s="69"/>
      <c r="P2" s="68"/>
      <c r="Q2" s="67"/>
      <c r="R2" s="67"/>
      <c r="S2" s="29" t="s">
        <v>66</v>
      </c>
    </row>
    <row r="3" spans="1:19" ht="20.100000000000001" customHeight="1">
      <c r="A3" s="33" t="str">
        <f>IF(B3&lt;&gt;"",2,"")</f>
        <v/>
      </c>
      <c r="B3" s="37" t="str">
        <f>IF(TNL!I25&lt;&gt;0,TNL!I25,"")</f>
        <v/>
      </c>
      <c r="C3" s="37" t="str">
        <f>IF(A3&lt;&gt;"",TNL!AK25,"")</f>
        <v/>
      </c>
      <c r="D3" s="38" t="str">
        <f>IF(A3&lt;&gt;"",TNL!BM25,"")</f>
        <v/>
      </c>
      <c r="E3" s="36" t="str">
        <f>IF(A3&lt;&gt;"",TNL!CA25,"")</f>
        <v/>
      </c>
      <c r="G3" s="64">
        <v>2</v>
      </c>
      <c r="H3" s="64">
        <f>IF(TNL!DI5&lt;&gt;0,2,0)</f>
        <v>0</v>
      </c>
      <c r="I3" s="65"/>
      <c r="J3" s="66"/>
      <c r="K3" s="66"/>
      <c r="L3" s="67"/>
      <c r="M3" s="68"/>
      <c r="N3" s="68"/>
      <c r="O3" s="68"/>
      <c r="P3" s="68"/>
      <c r="Q3" s="67"/>
      <c r="R3" s="67"/>
    </row>
    <row r="4" spans="1:19" ht="20.100000000000001" customHeight="1">
      <c r="A4" s="99" t="str">
        <f>IF(B4&lt;&gt;"",3,"")</f>
        <v/>
      </c>
      <c r="B4" s="100" t="str">
        <f>IF(TNL!I27&lt;&gt;0,TNL!I27,"")</f>
        <v/>
      </c>
      <c r="C4" s="100" t="str">
        <f>IF(A4&lt;&gt;"",TNL!AK27,"")</f>
        <v/>
      </c>
      <c r="D4" s="101" t="str">
        <f>IF(A4&lt;&gt;"",TNL!BM27,"")</f>
        <v/>
      </c>
      <c r="E4" s="102" t="str">
        <f>IF(A4&lt;&gt;"",TNL!CA27,"")</f>
        <v/>
      </c>
      <c r="G4" s="64">
        <v>3</v>
      </c>
      <c r="H4" s="64">
        <f>IF(TNL!DI6&lt;&gt;0,3,0)</f>
        <v>0</v>
      </c>
      <c r="I4" s="65" t="s">
        <v>18</v>
      </c>
      <c r="J4" s="123" t="s">
        <v>89</v>
      </c>
      <c r="K4" s="66" t="str">
        <f>IF(TNL!BF15&lt;&gt;"",CONCATENATE("Dieser Nachweis ist gültig bis ",TEXT(TNL!AU15,"TT.MM.JJJJ")),"Dieser Nachweis ist unbegrenzt gültig!")</f>
        <v>Dieser Nachweis ist gültig bis 30.12.1902</v>
      </c>
      <c r="L4" s="67" t="s">
        <v>68</v>
      </c>
      <c r="M4" s="105" t="s">
        <v>91</v>
      </c>
      <c r="N4" s="68" t="str">
        <f>CONCATENATE(RS!I35," Lerneinheiten (LE) erfolgreich teilgenommen.")</f>
        <v xml:space="preserve"> Lerneinheiten (LE) erfolgreich teilgenommen.</v>
      </c>
      <c r="O4" s="124" t="s">
        <v>90</v>
      </c>
      <c r="P4" s="68"/>
      <c r="Q4" s="67"/>
      <c r="R4" s="67"/>
    </row>
    <row r="5" spans="1:19" ht="20.100000000000001" customHeight="1">
      <c r="A5" s="33" t="str">
        <f>IF(B5&lt;&gt;"",4,"")</f>
        <v/>
      </c>
      <c r="B5" s="37" t="str">
        <f>IF(TNL!I29&lt;&gt;0,TNL!I29,"")</f>
        <v/>
      </c>
      <c r="C5" s="37" t="str">
        <f>IF(A5&lt;&gt;"",TNL!AK29,"")</f>
        <v/>
      </c>
      <c r="D5" s="38" t="str">
        <f>IF(A5&lt;&gt;"",TNL!BM29,"")</f>
        <v/>
      </c>
      <c r="E5" s="36" t="str">
        <f>IF(A5&lt;&gt;"",TNL!CA29,"")</f>
        <v/>
      </c>
      <c r="G5" s="64">
        <v>4</v>
      </c>
      <c r="H5" s="64">
        <f>IF(TNL!DI7&lt;&gt;0,4,0)</f>
        <v>0</v>
      </c>
      <c r="I5" s="65" t="s">
        <v>18</v>
      </c>
      <c r="J5" s="66" t="s">
        <v>16</v>
      </c>
      <c r="K5" s="65" t="str">
        <f>CONCATENATE("Fortbildungsteil (",'RS 4'!I35," LE)")</f>
        <v>Fortbildungsteil (8 LE)</v>
      </c>
      <c r="L5" s="106" t="s">
        <v>84</v>
      </c>
      <c r="M5" s="105" t="str">
        <f>CONCATENATE("mit insgesamt ",'RS 4'!I35," Lerneinheiten (LE)")</f>
        <v>mit insgesamt 8 Lerneinheiten (LE)</v>
      </c>
      <c r="N5" s="105" t="s">
        <v>83</v>
      </c>
      <c r="O5" s="69" t="s">
        <v>69</v>
      </c>
      <c r="P5" s="68"/>
      <c r="Q5" s="67"/>
      <c r="R5" s="67"/>
    </row>
    <row r="6" spans="1:19" ht="20.100000000000001" customHeight="1">
      <c r="A6" s="99" t="str">
        <f>IF(B6&lt;&gt;"",5,"")</f>
        <v/>
      </c>
      <c r="B6" s="100" t="str">
        <f>IF(TNL!I31&lt;&gt;0,TNL!I31,"")</f>
        <v/>
      </c>
      <c r="C6" s="100" t="str">
        <f>IF(A6&lt;&gt;"",TNL!AK31,"")</f>
        <v/>
      </c>
      <c r="D6" s="101" t="str">
        <f>IF(A6&lt;&gt;"",TNL!BM31,"")</f>
        <v/>
      </c>
      <c r="E6" s="102" t="str">
        <f>IF(A6&lt;&gt;"",TNL!CA31,"")</f>
        <v/>
      </c>
    </row>
    <row r="7" spans="1:19" ht="20.100000000000001" customHeight="1">
      <c r="A7" s="33" t="str">
        <f>IF(B7&lt;&gt;"",6,"")</f>
        <v/>
      </c>
      <c r="B7" s="37" t="str">
        <f>IF(TNL!I33&lt;&gt;0,TNL!I33,"")</f>
        <v/>
      </c>
      <c r="C7" s="37" t="str">
        <f>IF(A7&lt;&gt;"",TNL!AK33,"")</f>
        <v/>
      </c>
      <c r="D7" s="38" t="str">
        <f>IF(A7&lt;&gt;"",TNL!BM33,"")</f>
        <v/>
      </c>
      <c r="E7" s="36" t="str">
        <f>IF(A7&lt;&gt;"",TNL!CA33,"")</f>
        <v/>
      </c>
    </row>
    <row r="8" spans="1:19" ht="20.100000000000001" customHeight="1">
      <c r="A8" s="99" t="str">
        <f>IF(B8&lt;&gt;"",7,"")</f>
        <v/>
      </c>
      <c r="B8" s="100" t="str">
        <f>IF(TNL!I35&lt;&gt;0,TNL!I35,"")</f>
        <v/>
      </c>
      <c r="C8" s="100" t="str">
        <f>IF(A8&lt;&gt;"",TNL!AK35,"")</f>
        <v/>
      </c>
      <c r="D8" s="101" t="str">
        <f>IF(A8&lt;&gt;"",TNL!BM35,"")</f>
        <v/>
      </c>
      <c r="E8" s="102" t="str">
        <f>IF(A8&lt;&gt;"",TNL!CA35,"")</f>
        <v/>
      </c>
    </row>
    <row r="9" spans="1:19" ht="20.100000000000001" customHeight="1">
      <c r="A9" s="33" t="str">
        <f>IF(B9&lt;&gt;"",8,"")</f>
        <v/>
      </c>
      <c r="B9" s="37" t="str">
        <f>IF(TNL!I37&lt;&gt;0,TNL!I37,"")</f>
        <v/>
      </c>
      <c r="C9" s="37" t="str">
        <f>IF(A9&lt;&gt;"",TNL!AK37,"")</f>
        <v/>
      </c>
      <c r="D9" s="38" t="str">
        <f>IF(A9&lt;&gt;"",TNL!BM37,"")</f>
        <v/>
      </c>
      <c r="E9" s="36" t="str">
        <f>IF(A9&lt;&gt;"",TNL!CA37,"")</f>
        <v/>
      </c>
    </row>
    <row r="10" spans="1:19" ht="20.100000000000001" customHeight="1">
      <c r="A10" s="99" t="str">
        <f>IF(B10&lt;&gt;"",9,"")</f>
        <v/>
      </c>
      <c r="B10" s="100" t="str">
        <f>IF(TNL!I39&lt;&gt;0,TNL!I39,"")</f>
        <v/>
      </c>
      <c r="C10" s="100" t="str">
        <f>IF(A10&lt;&gt;"",TNL!AK39,"")</f>
        <v/>
      </c>
      <c r="D10" s="101" t="str">
        <f>IF(A10&lt;&gt;"",TNL!BM39,"")</f>
        <v/>
      </c>
      <c r="E10" s="102" t="str">
        <f>IF(A10&lt;&gt;"",TNL!CA39,"")</f>
        <v/>
      </c>
      <c r="K10" s="29" t="str">
        <f>CONCATENATE("für Erste Hilfe-Ausbilder mit ",'RS 4'!I35," Lerneinheiten (LE)")</f>
        <v>für Erste Hilfe-Ausbilder mit 8 Lerneinheiten (LE)</v>
      </c>
    </row>
    <row r="11" spans="1:19" ht="20.100000000000001" customHeight="1">
      <c r="A11" s="33" t="str">
        <f>IF(B11&lt;&gt;"",10,"")</f>
        <v/>
      </c>
      <c r="B11" s="37" t="str">
        <f>IF(TNL!I41&lt;&gt;0,TNL!I41,"")</f>
        <v/>
      </c>
      <c r="C11" s="37" t="str">
        <f>IF(A11&lt;&gt;"",TNL!AK41,"")</f>
        <v/>
      </c>
      <c r="D11" s="38" t="str">
        <f>IF(A11&lt;&gt;"",TNL!BM41,"")</f>
        <v/>
      </c>
      <c r="E11" s="36" t="str">
        <f>IF(A11&lt;&gt;"",TNL!CA41,"")</f>
        <v/>
      </c>
    </row>
    <row r="12" spans="1:19" ht="20.100000000000001" customHeight="1">
      <c r="A12" s="99" t="str">
        <f>IF(B12&lt;&gt;"",11,"")</f>
        <v/>
      </c>
      <c r="B12" s="100" t="str">
        <f>IF(TNL!I43&lt;&gt;0,TNL!I43,"")</f>
        <v/>
      </c>
      <c r="C12" s="100" t="str">
        <f>IF(A12&lt;&gt;"",TNL!AK43,"")</f>
        <v/>
      </c>
      <c r="D12" s="101" t="str">
        <f>IF(A12&lt;&gt;"",TNL!BM43,"")</f>
        <v/>
      </c>
      <c r="E12" s="102" t="str">
        <f>IF(A12&lt;&gt;"",TNL!CA43,"")</f>
        <v/>
      </c>
    </row>
    <row r="13" spans="1:19" ht="20.100000000000001" customHeight="1">
      <c r="A13" s="33" t="str">
        <f>IF(B13&lt;&gt;"",12,"")</f>
        <v/>
      </c>
      <c r="B13" s="37" t="str">
        <f>IF(TNL!I45&lt;&gt;0,TNL!I45,"")</f>
        <v/>
      </c>
      <c r="C13" s="37" t="str">
        <f>IF(A13&lt;&gt;"",TNL!AK45,"")</f>
        <v/>
      </c>
      <c r="D13" s="38" t="str">
        <f>IF(A13&lt;&gt;"",TNL!BM45,"")</f>
        <v/>
      </c>
      <c r="E13" s="36" t="str">
        <f>IF(A13&lt;&gt;"",TNL!CA45,"")</f>
        <v/>
      </c>
    </row>
    <row r="14" spans="1:19" ht="20.100000000000001" customHeight="1">
      <c r="A14" s="99" t="str">
        <f>IF(B14&lt;&gt;"",13,"")</f>
        <v/>
      </c>
      <c r="B14" s="100" t="str">
        <f>IF(TNL!I47&lt;&gt;0,TNL!I47,"")</f>
        <v/>
      </c>
      <c r="C14" s="100" t="str">
        <f>IF(A14&lt;&gt;"",TNL!AK47,"")</f>
        <v/>
      </c>
      <c r="D14" s="101" t="str">
        <f>IF(A14&lt;&gt;"",TNL!BM47,"")</f>
        <v/>
      </c>
      <c r="E14" s="102" t="str">
        <f>IF(A14&lt;&gt;"",TNL!CA47,"")</f>
        <v/>
      </c>
    </row>
    <row r="15" spans="1:19" ht="20.100000000000001" customHeight="1">
      <c r="A15" s="33" t="str">
        <f>IF(B15&lt;&gt;"",14,"")</f>
        <v/>
      </c>
      <c r="B15" s="37" t="str">
        <f>IF(TNL!I49&lt;&gt;0,TNL!I49,"")</f>
        <v/>
      </c>
      <c r="C15" s="37" t="str">
        <f>IF(A15&lt;&gt;"",TNL!AK49,"")</f>
        <v/>
      </c>
      <c r="D15" s="38" t="str">
        <f>IF(A15&lt;&gt;"",TNL!BM49,"")</f>
        <v/>
      </c>
      <c r="E15" s="36" t="str">
        <f>IF(A15&lt;&gt;"",TNL!CA49,"")</f>
        <v/>
      </c>
    </row>
    <row r="16" spans="1:19" ht="20.100000000000001" customHeight="1">
      <c r="A16" s="99" t="str">
        <f>IF(B16&lt;&gt;"",15,"")</f>
        <v/>
      </c>
      <c r="B16" s="100" t="str">
        <f>IF(TNL!I51&lt;&gt;0,TNL!I51,"")</f>
        <v/>
      </c>
      <c r="C16" s="100" t="str">
        <f>IF(A16&lt;&gt;"",TNL!AK51,"")</f>
        <v/>
      </c>
      <c r="D16" s="101" t="str">
        <f>IF(A16&lt;&gt;"",TNL!BM51,"")</f>
        <v/>
      </c>
      <c r="E16" s="102" t="str">
        <f>IF(A16&lt;&gt;"",TNL!CA51,"")</f>
        <v/>
      </c>
    </row>
    <row r="17" spans="1:5" ht="20.100000000000001" customHeight="1">
      <c r="A17" s="33" t="str">
        <f>IF(B17&lt;&gt;"",16,"")</f>
        <v/>
      </c>
      <c r="B17" s="37" t="str">
        <f>IF(TNL!I53&lt;&gt;0,TNL!I53,"")</f>
        <v/>
      </c>
      <c r="C17" s="37" t="str">
        <f>IF(A17&lt;&gt;"",TNL!AK53,"")</f>
        <v/>
      </c>
      <c r="D17" s="38" t="str">
        <f>IF(A17&lt;&gt;"",TNL!BM53,"")</f>
        <v/>
      </c>
      <c r="E17" s="36" t="str">
        <f>IF(A17&lt;&gt;"",TNL!CA53,"")</f>
        <v/>
      </c>
    </row>
    <row r="18" spans="1:5" ht="20.100000000000001" customHeight="1">
      <c r="A18" s="99" t="str">
        <f>IF(B18&lt;&gt;"",17,"")</f>
        <v/>
      </c>
      <c r="B18" s="100" t="str">
        <f>IF(TNL!I55&lt;&gt;0,TNL!I55,"")</f>
        <v/>
      </c>
      <c r="C18" s="100" t="str">
        <f>IF(A18&lt;&gt;"",TNL!AK55,"")</f>
        <v/>
      </c>
      <c r="D18" s="101" t="str">
        <f>IF(A18&lt;&gt;"",TNL!BM55,"")</f>
        <v/>
      </c>
      <c r="E18" s="102" t="str">
        <f>IF(A18&lt;&gt;"",TNL!CA55,"")</f>
        <v/>
      </c>
    </row>
    <row r="19" spans="1:5" ht="20.100000000000001" customHeight="1">
      <c r="A19" s="33" t="str">
        <f>IF(B19&lt;&gt;"",18,"")</f>
        <v/>
      </c>
      <c r="B19" s="37" t="str">
        <f>IF(TNL!I57&lt;&gt;0,TNL!I57,"")</f>
        <v/>
      </c>
      <c r="C19" s="37" t="str">
        <f>IF(A19&lt;&gt;"",TNL!AK57,"")</f>
        <v/>
      </c>
      <c r="D19" s="38" t="str">
        <f>IF(A19&lt;&gt;"",TNL!BM57,"")</f>
        <v/>
      </c>
      <c r="E19" s="36" t="str">
        <f>IF(A19&lt;&gt;"",TNL!CA57,"")</f>
        <v/>
      </c>
    </row>
    <row r="20" spans="1:5" ht="20.100000000000001" customHeight="1">
      <c r="A20" s="99" t="str">
        <f>IF(B20&lt;&gt;"",19,"")</f>
        <v/>
      </c>
      <c r="B20" s="100" t="str">
        <f>IF(TNL!I59&lt;&gt;0,TNL!I59,"")</f>
        <v/>
      </c>
      <c r="C20" s="100" t="str">
        <f>IF(A20&lt;&gt;"",TNL!AK59,"")</f>
        <v/>
      </c>
      <c r="D20" s="101" t="str">
        <f>IF(A20&lt;&gt;"",TNL!BM59,"")</f>
        <v/>
      </c>
      <c r="E20" s="102" t="str">
        <f>IF(A20&lt;&gt;"",TNL!CA59,"")</f>
        <v/>
      </c>
    </row>
    <row r="21" spans="1:5" ht="20.100000000000001" customHeight="1">
      <c r="A21" s="33" t="str">
        <f>IF(B21&lt;&gt;"",20,"")</f>
        <v/>
      </c>
      <c r="B21" s="37" t="str">
        <f>IF(TNL!I61&lt;&gt;0,TNL!I61,"")</f>
        <v/>
      </c>
      <c r="C21" s="37" t="str">
        <f>IF(A21&lt;&gt;"",TNL!AK61,"")</f>
        <v/>
      </c>
      <c r="D21" s="38" t="str">
        <f>IF(A21&lt;&gt;"",TNL!BM61,"")</f>
        <v/>
      </c>
      <c r="E21" s="36" t="str">
        <f>IF(A21&lt;&gt;"",TNL!CA61,"")</f>
        <v/>
      </c>
    </row>
  </sheetData>
  <sheetProtection password="C703" sheet="1" objects="1" scenarios="1" selectLockedCells="1"/>
  <pageMargins left="0.7" right="0.7" top="0.78740157499999996" bottom="0.78740157499999996" header="0.3" footer="0.3"/>
  <pageSetup paperSize="16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Doku</vt:lpstr>
      <vt:lpstr>TNL</vt:lpstr>
      <vt:lpstr>Urkunde</vt:lpstr>
      <vt:lpstr>RS</vt:lpstr>
      <vt:lpstr>RS 4</vt:lpstr>
      <vt:lpstr>Data</vt:lpstr>
      <vt:lpstr>Doku!Druckbereich</vt:lpstr>
      <vt:lpstr>RS!Druckbereich</vt:lpstr>
      <vt:lpstr>'RS 4'!Druckbereich</vt:lpstr>
      <vt:lpstr>TNL!Druckbereich</vt:lpstr>
      <vt:lpstr>Urkunde!Druckbereich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DLRGDLR-IMP5N70</dc:creator>
  <cp:lastModifiedBy>RA_JuF_2017</cp:lastModifiedBy>
  <cp:lastPrinted>2017-04-23T09:40:55Z</cp:lastPrinted>
  <dcterms:created xsi:type="dcterms:W3CDTF">2008-08-25T06:22:29Z</dcterms:created>
  <dcterms:modified xsi:type="dcterms:W3CDTF">2017-05-17T07:32:37Z</dcterms:modified>
</cp:coreProperties>
</file>